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24630" windowHeight="11850"/>
  </bookViews>
  <sheets>
    <sheet name="ammontare premi" sheetId="8" r:id="rId1"/>
    <sheet name="medici" sheetId="3" r:id="rId2"/>
    <sheet name="spta" sheetId="4" r:id="rId3"/>
    <sheet name="comp" sheetId="6" r:id="rId4"/>
  </sheets>
  <externalReferences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M12" i="6"/>
  <c r="M9"/>
  <c r="G14" i="3" l="1"/>
  <c r="B13" i="4" l="1"/>
  <c r="D10" i="8" l="1"/>
  <c r="D9"/>
  <c r="C10"/>
  <c r="C9"/>
  <c r="D6"/>
  <c r="D5"/>
  <c r="C6"/>
  <c r="C5"/>
  <c r="A1" i="6"/>
  <c r="G17"/>
  <c r="D14" i="8" s="1"/>
  <c r="G8" i="6"/>
  <c r="D13" i="8" s="1"/>
  <c r="B17" i="6"/>
  <c r="C14" i="8" s="1"/>
  <c r="B8" i="6"/>
  <c r="C13" i="8" s="1"/>
  <c r="F5" l="1"/>
  <c r="F14" l="1"/>
  <c r="F13"/>
  <c r="F9" l="1"/>
  <c r="F6"/>
  <c r="F10"/>
  <c r="D8" i="3" l="1"/>
  <c r="A1" i="4" l="1"/>
  <c r="A1" i="3"/>
  <c r="D17" i="6" l="1"/>
  <c r="D8" l="1"/>
  <c r="D13" i="4" l="1"/>
  <c r="D8"/>
  <c r="D14" i="3"/>
</calcChain>
</file>

<file path=xl/comments1.xml><?xml version="1.0" encoding="utf-8"?>
<comments xmlns="http://schemas.openxmlformats.org/spreadsheetml/2006/main">
  <authors>
    <author>rschiavetta</author>
    <author>informatico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 xml:space="preserve"> il totale liquidato è comprensivo della quota del mancato raggiugimento che per noi risulta come spesa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1">
      <text>
        <r>
          <rPr>
            <sz val="9"/>
            <color indexed="81"/>
            <rFont val="Tahoma"/>
            <family val="2"/>
          </rPr>
          <t xml:space="preserve"> la quota rar inserita è comprensiva dei residui dell'anno precedente 
</t>
        </r>
      </text>
    </comment>
  </commentList>
</comments>
</file>

<file path=xl/comments2.xml><?xml version="1.0" encoding="utf-8"?>
<comments xmlns="http://schemas.openxmlformats.org/spreadsheetml/2006/main">
  <authors>
    <author>informatico</author>
    <author>rschiavetta</author>
  </authors>
  <commentList>
    <comment ref="C8" authorId="0">
      <text>
        <r>
          <rPr>
            <sz val="9"/>
            <color indexed="81"/>
            <rFont val="Tahoma"/>
            <family val="2"/>
          </rPr>
          <t xml:space="preserve">N. delle teste è quello  FORNITO UFF GIURIDICO 
riferita alla fotografia al 31/12 di ogni anno </t>
        </r>
      </text>
    </comment>
    <comment ref="G14" authorId="1">
      <text>
        <r>
          <rPr>
            <sz val="9"/>
            <color indexed="81"/>
            <rFont val="Tahoma"/>
            <family val="2"/>
          </rPr>
          <t xml:space="preserve">DIFFERENZA QUOTA PER SCREENING MAMMOGRAFICO 
</t>
        </r>
      </text>
    </comment>
  </commentList>
</comments>
</file>

<file path=xl/sharedStrings.xml><?xml version="1.0" encoding="utf-8"?>
<sst xmlns="http://schemas.openxmlformats.org/spreadsheetml/2006/main" count="80" uniqueCount="41">
  <si>
    <t xml:space="preserve">MEDICI </t>
  </si>
  <si>
    <t xml:space="preserve">RETRIBUZIONE DI RISULTATO </t>
  </si>
  <si>
    <t>MAGG PRONTA DISPONIBILITA'</t>
  </si>
  <si>
    <t xml:space="preserve">GUARDIE </t>
  </si>
  <si>
    <t xml:space="preserve">PROGETTI STRATEGICI </t>
  </si>
  <si>
    <t xml:space="preserve">RAR </t>
  </si>
  <si>
    <t xml:space="preserve">PRODUTTIVITA' COLLETTIVA </t>
  </si>
  <si>
    <t xml:space="preserve">MAGG PRONT DIS </t>
  </si>
  <si>
    <t>RAR</t>
  </si>
  <si>
    <t>RISULTATO</t>
  </si>
  <si>
    <t>SPTA</t>
  </si>
  <si>
    <r>
      <t xml:space="preserve">FONDO 
</t>
    </r>
    <r>
      <rPr>
        <sz val="10"/>
        <color theme="1"/>
        <rFont val="Calibri"/>
        <family val="2"/>
        <scheme val="minor"/>
      </rPr>
      <t>(totale somme previste)</t>
    </r>
  </si>
  <si>
    <t xml:space="preserve">PREMIO CONSEGUIBILE (TEORICO) </t>
  </si>
  <si>
    <t xml:space="preserve">MEDIA </t>
  </si>
  <si>
    <t>IMPORTO 
MEDIO</t>
  </si>
  <si>
    <t>IMPORTO 
MINIMO</t>
  </si>
  <si>
    <t>IMPORTO 
MASSIMO</t>
  </si>
  <si>
    <r>
      <t xml:space="preserve">PREMI EFFETTIVAMENTE CONSEGUITI </t>
    </r>
    <r>
      <rPr>
        <b/>
        <sz val="9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(in base alla forza lavoro effettiva in corso d'anno 
ed ai risultati conseguiti)</t>
    </r>
  </si>
  <si>
    <t>cat.D/DS</t>
  </si>
  <si>
    <t>cat.C</t>
  </si>
  <si>
    <t>cat.B/BS</t>
  </si>
  <si>
    <t>cat.A</t>
  </si>
  <si>
    <t>COMPARTO</t>
  </si>
  <si>
    <r>
      <t xml:space="preserve">LIQUIDATO 
</t>
    </r>
    <r>
      <rPr>
        <i/>
        <sz val="10"/>
        <color theme="1"/>
        <rFont val="Calibri"/>
        <family val="2"/>
        <scheme val="minor"/>
      </rPr>
      <t>(ammontare effettivamente distribuito)</t>
    </r>
  </si>
  <si>
    <t>cat.D/DS (1)</t>
  </si>
  <si>
    <t>COEFF.</t>
  </si>
  <si>
    <t>MEDICI</t>
  </si>
  <si>
    <t xml:space="preserve"> COD 55 CHIAMATA PD </t>
  </si>
  <si>
    <t xml:space="preserve">COD 56 RICHIAMI IN SERVIZIO </t>
  </si>
  <si>
    <t>RETRIBUZIONE DI RISULTATO  SPTA</t>
  </si>
  <si>
    <t>cat.C (0,85)</t>
  </si>
  <si>
    <t>cat.B/BS(0,80)</t>
  </si>
  <si>
    <t>cat.A (0,70)</t>
  </si>
  <si>
    <t>MAGG PRONTA DISPONIBILITA' E SCAGLIONI</t>
  </si>
  <si>
    <t xml:space="preserve">residui </t>
  </si>
  <si>
    <t>ANNO 2019</t>
  </si>
  <si>
    <t>TESTE
al 31.12.2019</t>
  </si>
  <si>
    <t>TESTE 
al 31.12.2019</t>
  </si>
  <si>
    <t xml:space="preserve">QUOTA RAR USATA PER SCREENING </t>
  </si>
  <si>
    <t xml:space="preserve">RESIDUO PROG STRATEGICI </t>
  </si>
  <si>
    <t xml:space="preserve">RESIDUO PROG STRATEGICO </t>
  </si>
</sst>
</file>

<file path=xl/styles.xml><?xml version="1.0" encoding="utf-8"?>
<styleSheet xmlns="http://schemas.openxmlformats.org/spreadsheetml/2006/main">
  <numFmts count="4">
    <numFmt numFmtId="164" formatCode="&quot;€&quot;\ #,##0.00;\-&quot;€&quot;\ #,##0.00"/>
    <numFmt numFmtId="166" formatCode="_-* #,##0.00_-;\-* #,##0.00_-;_-* &quot;-&quot;??_-;_-@_-"/>
    <numFmt numFmtId="167" formatCode="&quot;€&quot;\ #,##0.00"/>
    <numFmt numFmtId="168" formatCode="#,##0.00_ ;\-#,##0.00\ "/>
  </numFmts>
  <fonts count="2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000000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color rgb="FF000000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6" fontId="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20" fillId="0" borderId="0"/>
    <xf numFmtId="166" fontId="20" fillId="0" borderId="0" applyFont="0" applyFill="0" applyBorder="0" applyAlignment="0" applyProtection="0"/>
    <xf numFmtId="0" fontId="20" fillId="0" borderId="0"/>
    <xf numFmtId="166" fontId="20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Border="1"/>
    <xf numFmtId="166" fontId="0" fillId="0" borderId="0" xfId="1" applyFont="1" applyBorder="1"/>
    <xf numFmtId="0" fontId="0" fillId="0" borderId="0" xfId="0" applyFill="1"/>
    <xf numFmtId="0" fontId="0" fillId="0" borderId="0" xfId="0" applyFill="1" applyAlignment="1"/>
    <xf numFmtId="0" fontId="0" fillId="0" borderId="2" xfId="0" applyBorder="1" applyAlignment="1">
      <alignment horizontal="center" vertical="center" wrapText="1"/>
    </xf>
    <xf numFmtId="0" fontId="4" fillId="0" borderId="0" xfId="0" applyFont="1"/>
    <xf numFmtId="0" fontId="0" fillId="0" borderId="0" xfId="0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66" fontId="0" fillId="0" borderId="7" xfId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166" fontId="0" fillId="0" borderId="7" xfId="1" applyFont="1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0" fontId="5" fillId="0" borderId="14" xfId="0" applyFont="1" applyBorder="1" applyAlignment="1">
      <alignment wrapText="1"/>
    </xf>
    <xf numFmtId="166" fontId="0" fillId="0" borderId="15" xfId="1" applyFont="1" applyBorder="1"/>
    <xf numFmtId="166" fontId="0" fillId="0" borderId="16" xfId="1" applyFont="1" applyBorder="1"/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166" fontId="0" fillId="0" borderId="0" xfId="1" applyFont="1" applyBorder="1" applyAlignment="1"/>
    <xf numFmtId="0" fontId="0" fillId="0" borderId="0" xfId="0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166" fontId="0" fillId="0" borderId="10" xfId="1" applyFont="1" applyBorder="1"/>
    <xf numFmtId="166" fontId="0" fillId="0" borderId="11" xfId="1" applyFont="1" applyBorder="1"/>
    <xf numFmtId="0" fontId="5" fillId="0" borderId="5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166" fontId="0" fillId="0" borderId="23" xfId="1" applyFont="1" applyBorder="1" applyAlignment="1">
      <alignment vertical="center"/>
    </xf>
    <xf numFmtId="0" fontId="0" fillId="0" borderId="2" xfId="0" applyBorder="1" applyAlignment="1">
      <alignment horizont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0" xfId="0" applyFont="1"/>
    <xf numFmtId="167" fontId="2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1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166" fontId="0" fillId="0" borderId="7" xfId="1" applyFont="1" applyBorder="1"/>
    <xf numFmtId="166" fontId="0" fillId="0" borderId="8" xfId="1" applyFont="1" applyBorder="1"/>
    <xf numFmtId="0" fontId="5" fillId="0" borderId="17" xfId="0" applyFont="1" applyBorder="1" applyAlignment="1">
      <alignment vertical="center" wrapText="1"/>
    </xf>
    <xf numFmtId="166" fontId="0" fillId="0" borderId="24" xfId="1" applyFont="1" applyBorder="1"/>
    <xf numFmtId="166" fontId="0" fillId="0" borderId="23" xfId="1" applyFont="1" applyBorder="1"/>
    <xf numFmtId="166" fontId="0" fillId="0" borderId="0" xfId="1" applyFont="1"/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164" fontId="0" fillId="0" borderId="0" xfId="0" applyNumberFormat="1"/>
    <xf numFmtId="168" fontId="0" fillId="0" borderId="2" xfId="1" applyNumberFormat="1" applyFont="1" applyBorder="1" applyAlignment="1">
      <alignment horizontal="center" vertical="center"/>
    </xf>
    <xf numFmtId="168" fontId="8" fillId="0" borderId="2" xfId="1" applyNumberFormat="1" applyFont="1" applyBorder="1" applyAlignment="1">
      <alignment horizontal="center" vertical="center"/>
    </xf>
    <xf numFmtId="0" fontId="5" fillId="0" borderId="2" xfId="0" applyFont="1" applyBorder="1"/>
    <xf numFmtId="166" fontId="0" fillId="0" borderId="2" xfId="1" applyFont="1" applyBorder="1"/>
    <xf numFmtId="0" fontId="5" fillId="0" borderId="2" xfId="0" applyFont="1" applyBorder="1" applyAlignment="1">
      <alignment wrapText="1"/>
    </xf>
    <xf numFmtId="168" fontId="16" fillId="0" borderId="2" xfId="1" applyNumberFormat="1" applyFont="1" applyBorder="1" applyAlignment="1">
      <alignment horizontal="center"/>
    </xf>
    <xf numFmtId="166" fontId="0" fillId="0" borderId="20" xfId="1" applyFont="1" applyBorder="1"/>
    <xf numFmtId="166" fontId="0" fillId="0" borderId="26" xfId="1" applyFont="1" applyBorder="1" applyAlignment="1">
      <alignment horizontal="center"/>
    </xf>
    <xf numFmtId="166" fontId="0" fillId="0" borderId="27" xfId="1" applyFont="1" applyBorder="1"/>
    <xf numFmtId="168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5" xfId="0" applyFont="1" applyBorder="1" applyAlignment="1">
      <alignment horizontal="left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166" fontId="0" fillId="0" borderId="30" xfId="1" applyFont="1" applyBorder="1"/>
    <xf numFmtId="168" fontId="13" fillId="0" borderId="2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168" fontId="12" fillId="0" borderId="2" xfId="1" applyNumberFormat="1" applyFont="1" applyBorder="1" applyAlignment="1">
      <alignment horizontal="center" vertical="center"/>
    </xf>
    <xf numFmtId="0" fontId="18" fillId="0" borderId="0" xfId="0" applyFont="1" applyAlignment="1">
      <alignment wrapText="1"/>
    </xf>
    <xf numFmtId="166" fontId="0" fillId="0" borderId="0" xfId="0" applyNumberFormat="1"/>
    <xf numFmtId="166" fontId="0" fillId="0" borderId="7" xfId="1" applyFont="1" applyBorder="1" applyAlignment="1">
      <alignment horizontal="right"/>
    </xf>
    <xf numFmtId="168" fontId="0" fillId="0" borderId="2" xfId="1" applyNumberFormat="1" applyFont="1" applyFill="1" applyBorder="1" applyAlignment="1">
      <alignment horizontal="center" vertical="center"/>
    </xf>
    <xf numFmtId="4" fontId="0" fillId="0" borderId="0" xfId="0" applyNumberFormat="1"/>
    <xf numFmtId="9" fontId="18" fillId="0" borderId="0" xfId="0" applyNumberFormat="1" applyFont="1" applyAlignment="1">
      <alignment horizontal="center" wrapText="1"/>
    </xf>
    <xf numFmtId="166" fontId="19" fillId="0" borderId="2" xfId="1" applyFont="1" applyFill="1" applyBorder="1" applyAlignment="1">
      <alignment horizontal="center" vertical="center"/>
    </xf>
    <xf numFmtId="166" fontId="19" fillId="0" borderId="12" xfId="1" applyFont="1" applyFill="1" applyBorder="1" applyAlignment="1">
      <alignment horizontal="center" vertical="center"/>
    </xf>
    <xf numFmtId="0" fontId="9" fillId="0" borderId="29" xfId="0" applyFont="1" applyBorder="1" applyAlignment="1">
      <alignment horizontal="left" vertical="center" wrapText="1"/>
    </xf>
    <xf numFmtId="164" fontId="0" fillId="0" borderId="0" xfId="0" applyNumberFormat="1" applyFill="1"/>
    <xf numFmtId="0" fontId="5" fillId="0" borderId="0" xfId="0" applyFont="1" applyBorder="1" applyAlignment="1">
      <alignment horizontal="left" vertical="center" wrapText="1"/>
    </xf>
    <xf numFmtId="164" fontId="8" fillId="0" borderId="0" xfId="1" applyNumberFormat="1" applyFont="1" applyBorder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0" fillId="0" borderId="2" xfId="1" applyFont="1" applyFill="1" applyBorder="1" applyAlignment="1">
      <alignment horizontal="right" vertical="center"/>
    </xf>
    <xf numFmtId="166" fontId="0" fillId="0" borderId="2" xfId="1" applyFont="1" applyFill="1" applyBorder="1"/>
    <xf numFmtId="166" fontId="0" fillId="0" borderId="2" xfId="1" applyFont="1" applyFill="1" applyBorder="1" applyAlignment="1">
      <alignment horizontal="right"/>
    </xf>
    <xf numFmtId="166" fontId="0" fillId="0" borderId="10" xfId="0" applyNumberFormat="1" applyBorder="1"/>
    <xf numFmtId="0" fontId="4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" fontId="17" fillId="0" borderId="20" xfId="1" applyNumberFormat="1" applyFont="1" applyBorder="1" applyAlignment="1">
      <alignment horizontal="center" vertical="center"/>
    </xf>
    <xf numFmtId="4" fontId="17" fillId="0" borderId="21" xfId="1" applyNumberFormat="1" applyFont="1" applyBorder="1" applyAlignment="1">
      <alignment horizontal="center" vertical="center"/>
    </xf>
    <xf numFmtId="4" fontId="17" fillId="0" borderId="22" xfId="1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8" fillId="0" borderId="20" xfId="1" applyNumberFormat="1" applyFont="1" applyBorder="1" applyAlignment="1">
      <alignment horizontal="center" vertical="center"/>
    </xf>
    <xf numFmtId="164" fontId="8" fillId="0" borderId="21" xfId="1" applyNumberFormat="1" applyFont="1" applyBorder="1" applyAlignment="1">
      <alignment horizontal="center" vertical="center"/>
    </xf>
    <xf numFmtId="164" fontId="8" fillId="0" borderId="22" xfId="1" applyNumberFormat="1" applyFont="1" applyBorder="1" applyAlignment="1">
      <alignment horizontal="center" vertical="center"/>
    </xf>
    <xf numFmtId="168" fontId="12" fillId="0" borderId="20" xfId="1" applyNumberFormat="1" applyFont="1" applyBorder="1" applyAlignment="1">
      <alignment horizontal="center" vertical="center"/>
    </xf>
    <xf numFmtId="168" fontId="12" fillId="0" borderId="21" xfId="1" applyNumberFormat="1" applyFont="1" applyBorder="1" applyAlignment="1">
      <alignment horizontal="center" vertical="center"/>
    </xf>
    <xf numFmtId="168" fontId="12" fillId="0" borderId="22" xfId="1" applyNumberFormat="1" applyFont="1" applyBorder="1" applyAlignment="1">
      <alignment horizontal="center" vertical="center"/>
    </xf>
    <xf numFmtId="168" fontId="13" fillId="0" borderId="20" xfId="1" applyNumberFormat="1" applyFont="1" applyBorder="1" applyAlignment="1">
      <alignment horizontal="center" vertical="center"/>
    </xf>
    <xf numFmtId="168" fontId="13" fillId="0" borderId="21" xfId="1" applyNumberFormat="1" applyFont="1" applyBorder="1" applyAlignment="1">
      <alignment horizontal="center" vertical="center"/>
    </xf>
    <xf numFmtId="168" fontId="13" fillId="0" borderId="22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16" fillId="0" borderId="20" xfId="1" applyNumberFormat="1" applyFont="1" applyBorder="1" applyAlignment="1">
      <alignment horizontal="center" vertical="center"/>
    </xf>
    <xf numFmtId="4" fontId="16" fillId="0" borderId="21" xfId="1" applyNumberFormat="1" applyFont="1" applyBorder="1" applyAlignment="1">
      <alignment horizontal="center" vertical="center"/>
    </xf>
    <xf numFmtId="4" fontId="16" fillId="0" borderId="22" xfId="1" applyNumberFormat="1" applyFont="1" applyBorder="1" applyAlignment="1">
      <alignment horizontal="center" vertical="center"/>
    </xf>
    <xf numFmtId="164" fontId="11" fillId="0" borderId="20" xfId="1" applyNumberFormat="1" applyFont="1" applyBorder="1" applyAlignment="1">
      <alignment horizontal="center" vertical="center"/>
    </xf>
    <xf numFmtId="164" fontId="11" fillId="0" borderId="21" xfId="1" applyNumberFormat="1" applyFont="1" applyBorder="1" applyAlignment="1">
      <alignment horizontal="center" vertical="center"/>
    </xf>
    <xf numFmtId="164" fontId="11" fillId="0" borderId="22" xfId="1" applyNumberFormat="1" applyFont="1" applyBorder="1" applyAlignment="1">
      <alignment horizontal="center" vertical="center"/>
    </xf>
    <xf numFmtId="167" fontId="2" fillId="0" borderId="20" xfId="1" applyNumberFormat="1" applyFont="1" applyBorder="1" applyAlignment="1">
      <alignment horizontal="center" vertical="center"/>
    </xf>
    <xf numFmtId="167" fontId="2" fillId="0" borderId="21" xfId="1" applyNumberFormat="1" applyFont="1" applyBorder="1" applyAlignment="1">
      <alignment horizontal="center" vertical="center"/>
    </xf>
    <xf numFmtId="167" fontId="2" fillId="0" borderId="22" xfId="1" applyNumberFormat="1" applyFont="1" applyBorder="1" applyAlignment="1">
      <alignment horizontal="center" vertical="center"/>
    </xf>
    <xf numFmtId="167" fontId="2" fillId="0" borderId="2" xfId="1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</cellXfs>
  <cellStyles count="8">
    <cellStyle name="Migliaia" xfId="1" builtinId="3"/>
    <cellStyle name="Migliaia 2" xfId="7"/>
    <cellStyle name="Migliaia 3" xfId="5"/>
    <cellStyle name="Migliaia 4" xfId="3"/>
    <cellStyle name="Normale" xfId="0" builtinId="0"/>
    <cellStyle name="Normale 2" xfId="6"/>
    <cellStyle name="Normale 3" xfId="4"/>
    <cellStyle name="Normal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TA/FONDO%20SPESA%20SPTA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MPARTO/SPESA%20COMPARTO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TA (2)"/>
      <sheetName val="FONDOPTA "/>
      <sheetName val="SPESA 2019PTA"/>
      <sheetName val="liquidazioni "/>
    </sheetNames>
    <sheetDataSet>
      <sheetData sheetId="0" refreshError="1"/>
      <sheetData sheetId="1" refreshError="1"/>
      <sheetData sheetId="2">
        <row r="6">
          <cell r="G6">
            <v>10000</v>
          </cell>
        </row>
        <row r="26">
          <cell r="C26">
            <v>127273.70000000001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NDO2019"/>
      <sheetName val="Foglio1"/>
      <sheetName val="SPESA 2019"/>
      <sheetName val="LIQUIDAZIONI  (2)"/>
      <sheetName val="DETTAGLIO "/>
    </sheetNames>
    <sheetDataSet>
      <sheetData sheetId="0"/>
      <sheetData sheetId="1"/>
      <sheetData sheetId="2">
        <row r="14">
          <cell r="B14">
            <v>577935.1399999999</v>
          </cell>
          <cell r="G14">
            <v>21040</v>
          </cell>
          <cell r="H14">
            <v>4368</v>
          </cell>
          <cell r="I14">
            <v>6232</v>
          </cell>
          <cell r="J14">
            <v>81576.399999999994</v>
          </cell>
          <cell r="K14">
            <v>847.75</v>
          </cell>
          <cell r="L14">
            <v>123608.48999999999</v>
          </cell>
          <cell r="O14">
            <v>50534.8825</v>
          </cell>
          <cell r="P14">
            <v>524.62</v>
          </cell>
          <cell r="Q14">
            <v>280200.06999999995</v>
          </cell>
          <cell r="R14">
            <v>9000</v>
          </cell>
        </row>
        <row r="32">
          <cell r="E32">
            <v>202450.66999999998</v>
          </cell>
          <cell r="G32">
            <v>7900.95</v>
          </cell>
          <cell r="H32">
            <v>186012.55</v>
          </cell>
          <cell r="I32">
            <v>6564.1062199999997</v>
          </cell>
          <cell r="J32">
            <v>461.92</v>
          </cell>
          <cell r="K32">
            <v>1511.1437800000249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activeCell="H16" sqref="H16"/>
    </sheetView>
  </sheetViews>
  <sheetFormatPr defaultRowHeight="15.75"/>
  <cols>
    <col min="1" max="1" width="20.75" customWidth="1"/>
    <col min="2" max="2" width="10.625" bestFit="1" customWidth="1"/>
    <col min="3" max="3" width="17.25" bestFit="1" customWidth="1"/>
    <col min="4" max="4" width="27.875" bestFit="1" customWidth="1"/>
    <col min="5" max="5" width="16.625" customWidth="1"/>
    <col min="6" max="6" width="12.25" customWidth="1"/>
    <col min="7" max="7" width="9.125" bestFit="1" customWidth="1"/>
  </cols>
  <sheetData>
    <row r="1" spans="1:7" ht="23.25" customHeight="1">
      <c r="A1" s="50" t="s">
        <v>35</v>
      </c>
    </row>
    <row r="4" spans="1:7" ht="28.5">
      <c r="A4" s="51" t="s">
        <v>26</v>
      </c>
      <c r="B4" s="52"/>
      <c r="C4" s="5" t="s">
        <v>11</v>
      </c>
      <c r="D4" s="33" t="s">
        <v>23</v>
      </c>
      <c r="F4" s="59" t="s">
        <v>34</v>
      </c>
    </row>
    <row r="5" spans="1:7">
      <c r="A5" s="53"/>
      <c r="B5" s="54" t="s">
        <v>9</v>
      </c>
      <c r="C5" s="61">
        <f>medici!B8</f>
        <v>742046.3</v>
      </c>
      <c r="D5" s="62">
        <f>medici!G8</f>
        <v>741038.74</v>
      </c>
      <c r="F5" s="60">
        <f>C5-D5</f>
        <v>1007.5600000000559</v>
      </c>
      <c r="G5" t="s">
        <v>39</v>
      </c>
    </row>
    <row r="6" spans="1:7">
      <c r="A6" s="53"/>
      <c r="B6" s="54" t="s">
        <v>8</v>
      </c>
      <c r="C6" s="61">
        <f>medici!B14</f>
        <v>239853.34</v>
      </c>
      <c r="D6" s="61">
        <f>medici!G14</f>
        <v>218638.03</v>
      </c>
      <c r="F6" s="60">
        <f>C6-D6</f>
        <v>21215.309999999998</v>
      </c>
      <c r="G6" t="s">
        <v>38</v>
      </c>
    </row>
    <row r="7" spans="1:7">
      <c r="A7" s="52"/>
      <c r="B7" s="52"/>
      <c r="C7" s="52"/>
      <c r="D7" s="52"/>
    </row>
    <row r="8" spans="1:7" ht="28.5">
      <c r="A8" s="71" t="s">
        <v>10</v>
      </c>
      <c r="B8" s="74"/>
      <c r="C8" s="72" t="s">
        <v>11</v>
      </c>
      <c r="D8" s="33" t="s">
        <v>23</v>
      </c>
      <c r="G8" s="82"/>
    </row>
    <row r="9" spans="1:7">
      <c r="A9" s="53"/>
      <c r="B9" s="73" t="s">
        <v>9</v>
      </c>
      <c r="C9" s="61">
        <f>spta!B8</f>
        <v>262016.4</v>
      </c>
      <c r="D9" s="62">
        <f>spta!G8</f>
        <v>260510.31</v>
      </c>
      <c r="F9" s="60">
        <f>C9-D9</f>
        <v>1506.0899999999965</v>
      </c>
      <c r="G9" s="49" t="s">
        <v>40</v>
      </c>
    </row>
    <row r="10" spans="1:7">
      <c r="A10" s="53"/>
      <c r="B10" s="55" t="s">
        <v>8</v>
      </c>
      <c r="C10" s="61">
        <f>spta!B13</f>
        <v>127273.70000000001</v>
      </c>
      <c r="D10" s="61">
        <f>spta!G13</f>
        <v>127273.7</v>
      </c>
      <c r="F10" s="60">
        <f>C10-D10</f>
        <v>0</v>
      </c>
      <c r="G10" s="83"/>
    </row>
    <row r="11" spans="1:7">
      <c r="A11" s="52"/>
      <c r="B11" s="52"/>
      <c r="C11" s="52"/>
      <c r="D11" s="52"/>
      <c r="G11" s="60"/>
    </row>
    <row r="12" spans="1:7" ht="28.5">
      <c r="A12" s="51" t="s">
        <v>22</v>
      </c>
      <c r="B12" s="52"/>
      <c r="C12" s="5" t="s">
        <v>11</v>
      </c>
      <c r="D12" s="33" t="s">
        <v>23</v>
      </c>
      <c r="G12" s="87"/>
    </row>
    <row r="13" spans="1:7">
      <c r="A13" s="53"/>
      <c r="B13" s="55" t="s">
        <v>9</v>
      </c>
      <c r="C13" s="61">
        <f>comp!B8</f>
        <v>577935.1399999999</v>
      </c>
      <c r="D13" s="61">
        <f>comp!G8</f>
        <v>577932.21249999991</v>
      </c>
      <c r="F13" s="91">
        <f>C13-D13</f>
        <v>2.9274999999906868</v>
      </c>
      <c r="G13" s="86"/>
    </row>
    <row r="14" spans="1:7">
      <c r="A14" s="53"/>
      <c r="B14" s="55" t="s">
        <v>8</v>
      </c>
      <c r="C14" s="85">
        <f>comp!B17</f>
        <v>202450.66999999998</v>
      </c>
      <c r="D14" s="85">
        <f>comp!G17</f>
        <v>202450.67</v>
      </c>
      <c r="E14" s="70"/>
      <c r="F14" s="91">
        <f>C14-D14</f>
        <v>0</v>
      </c>
      <c r="G14" s="86"/>
    </row>
    <row r="15" spans="1:7" ht="21" customHeight="1">
      <c r="A15" s="56"/>
      <c r="B15" s="57"/>
      <c r="C15" s="57"/>
      <c r="D15" s="57"/>
      <c r="F15" s="60"/>
      <c r="G15" s="82"/>
    </row>
    <row r="16" spans="1:7" ht="21" customHeight="1">
      <c r="A16" s="1"/>
      <c r="C16" s="58"/>
      <c r="D16" s="58"/>
    </row>
    <row r="17" spans="1:1" ht="21" customHeight="1">
      <c r="A17" s="1"/>
    </row>
    <row r="18" spans="1:1" ht="21" customHeight="1">
      <c r="A18" s="1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activeCell="H21" sqref="H21:I24"/>
    </sheetView>
  </sheetViews>
  <sheetFormatPr defaultRowHeight="15.75"/>
  <cols>
    <col min="1" max="1" width="10.625" style="3" bestFit="1" customWidth="1"/>
    <col min="2" max="2" width="17.25" style="3" bestFit="1" customWidth="1"/>
    <col min="3" max="3" width="11.625" style="3" customWidth="1"/>
    <col min="4" max="4" width="12.125" style="3" customWidth="1"/>
    <col min="5" max="5" width="7.5" style="3" customWidth="1"/>
    <col min="6" max="6" width="30.125" customWidth="1"/>
    <col min="7" max="7" width="20" bestFit="1" customWidth="1"/>
    <col min="8" max="8" width="15.25" customWidth="1"/>
    <col min="9" max="9" width="17.125" customWidth="1"/>
    <col min="10" max="10" width="11.875" customWidth="1"/>
    <col min="12" max="12" width="9.125" bestFit="1" customWidth="1"/>
  </cols>
  <sheetData>
    <row r="1" spans="1:12">
      <c r="A1" s="6" t="str">
        <f>'ammontare premi'!A1</f>
        <v>ANNO 2019</v>
      </c>
    </row>
    <row r="2" spans="1:12">
      <c r="A2" s="20" t="s">
        <v>0</v>
      </c>
      <c r="F2" s="6"/>
      <c r="G2" s="6"/>
    </row>
    <row r="3" spans="1:12">
      <c r="F3" s="6"/>
      <c r="G3" s="6"/>
    </row>
    <row r="4" spans="1:12">
      <c r="F4" s="6"/>
      <c r="G4" s="6"/>
    </row>
    <row r="5" spans="1:12" ht="56.25" customHeight="1">
      <c r="B5" s="108" t="s">
        <v>12</v>
      </c>
      <c r="C5" s="100"/>
      <c r="D5" s="101"/>
      <c r="H5" s="99" t="s">
        <v>17</v>
      </c>
      <c r="I5" s="100"/>
      <c r="J5" s="101"/>
    </row>
    <row r="6" spans="1:12">
      <c r="B6" s="21"/>
      <c r="C6" s="21"/>
      <c r="D6" s="21"/>
      <c r="E6" s="40"/>
      <c r="F6" s="1"/>
      <c r="G6" s="1"/>
      <c r="H6" s="41"/>
      <c r="I6" s="39"/>
      <c r="J6" s="39"/>
    </row>
    <row r="7" spans="1:12" ht="42.75" customHeight="1">
      <c r="B7" s="5" t="s">
        <v>11</v>
      </c>
      <c r="C7" s="17" t="s">
        <v>36</v>
      </c>
      <c r="D7" s="8" t="s">
        <v>13</v>
      </c>
      <c r="G7" s="33" t="s">
        <v>23</v>
      </c>
      <c r="H7" s="35" t="s">
        <v>14</v>
      </c>
      <c r="I7" s="35" t="s">
        <v>15</v>
      </c>
      <c r="J7" s="35" t="s">
        <v>16</v>
      </c>
    </row>
    <row r="8" spans="1:12">
      <c r="A8" s="102" t="s">
        <v>9</v>
      </c>
      <c r="B8" s="103">
        <v>742046.3</v>
      </c>
      <c r="C8" s="106">
        <v>112</v>
      </c>
      <c r="D8" s="107">
        <f>B8/C8</f>
        <v>6625.4133928571437</v>
      </c>
      <c r="F8" s="75" t="s">
        <v>1</v>
      </c>
      <c r="G8" s="109">
        <v>741038.74</v>
      </c>
      <c r="H8" s="67">
        <v>4836.01</v>
      </c>
      <c r="I8" s="49">
        <v>921.01</v>
      </c>
      <c r="J8" s="64">
        <v>5393.27</v>
      </c>
    </row>
    <row r="9" spans="1:12">
      <c r="A9" s="102"/>
      <c r="B9" s="104"/>
      <c r="C9" s="106"/>
      <c r="D9" s="107"/>
      <c r="F9" s="90" t="s">
        <v>33</v>
      </c>
      <c r="G9" s="110"/>
      <c r="H9" s="88">
        <v>1136.3599999999999</v>
      </c>
      <c r="I9" s="89">
        <v>72.13</v>
      </c>
      <c r="J9" s="88">
        <v>7044.37</v>
      </c>
    </row>
    <row r="10" spans="1:12">
      <c r="A10" s="102"/>
      <c r="B10" s="104"/>
      <c r="C10" s="106"/>
      <c r="D10" s="107"/>
      <c r="F10" s="76" t="s">
        <v>3</v>
      </c>
      <c r="G10" s="110"/>
      <c r="H10" s="68">
        <v>2275.35</v>
      </c>
      <c r="I10" s="78">
        <v>106.74</v>
      </c>
      <c r="J10" s="64">
        <v>2772.4</v>
      </c>
      <c r="L10" s="83"/>
    </row>
    <row r="11" spans="1:12">
      <c r="A11" s="102"/>
      <c r="B11" s="104"/>
      <c r="C11" s="106"/>
      <c r="D11" s="107"/>
      <c r="F11" s="77" t="s">
        <v>4</v>
      </c>
      <c r="G11" s="111"/>
      <c r="H11" s="69">
        <v>2750</v>
      </c>
      <c r="I11" s="69">
        <v>1000</v>
      </c>
      <c r="J11" s="69">
        <v>5000</v>
      </c>
    </row>
    <row r="12" spans="1:12">
      <c r="A12" s="102"/>
      <c r="B12" s="105"/>
      <c r="C12" s="106"/>
      <c r="D12" s="107"/>
      <c r="F12" s="92"/>
      <c r="G12" s="93"/>
      <c r="H12" s="2"/>
      <c r="I12" s="2"/>
      <c r="J12" s="2"/>
    </row>
    <row r="13" spans="1:12">
      <c r="A13" s="7"/>
      <c r="B13" s="7"/>
      <c r="C13" s="7"/>
      <c r="D13" s="7"/>
    </row>
    <row r="14" spans="1:12">
      <c r="A14" s="18" t="s">
        <v>8</v>
      </c>
      <c r="B14" s="85">
        <v>239853.34</v>
      </c>
      <c r="C14" s="9">
        <v>112</v>
      </c>
      <c r="D14" s="19">
        <f>B14/C14</f>
        <v>2141.5476785714286</v>
      </c>
      <c r="F14" s="14" t="s">
        <v>5</v>
      </c>
      <c r="G14" s="66">
        <f>239853.34-21215.31</f>
        <v>218638.03</v>
      </c>
      <c r="H14" s="66">
        <v>2469.54</v>
      </c>
      <c r="I14" s="66">
        <v>60</v>
      </c>
      <c r="J14" s="66">
        <v>7015</v>
      </c>
    </row>
    <row r="15" spans="1:12">
      <c r="H15" s="49"/>
      <c r="I15" s="49"/>
      <c r="J15" s="49"/>
    </row>
    <row r="16" spans="1:12">
      <c r="H16" s="49"/>
      <c r="I16" s="49"/>
      <c r="J16" s="49"/>
    </row>
    <row r="21" spans="8:9">
      <c r="H21" s="83"/>
      <c r="I21" s="83"/>
    </row>
    <row r="22" spans="8:9">
      <c r="H22" s="83"/>
      <c r="I22" s="83"/>
    </row>
    <row r="23" spans="8:9">
      <c r="H23" s="83"/>
      <c r="I23" s="83"/>
    </row>
  </sheetData>
  <mergeCells count="7">
    <mergeCell ref="H5:J5"/>
    <mergeCell ref="A8:A12"/>
    <mergeCell ref="B8:B12"/>
    <mergeCell ref="C8:C12"/>
    <mergeCell ref="D8:D12"/>
    <mergeCell ref="B5:D5"/>
    <mergeCell ref="G8:G1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activeCell="G23" sqref="G23"/>
    </sheetView>
  </sheetViews>
  <sheetFormatPr defaultRowHeight="15.75"/>
  <cols>
    <col min="1" max="1" width="10.625" style="3" bestFit="1" customWidth="1"/>
    <col min="2" max="2" width="17.25" style="3" bestFit="1" customWidth="1"/>
    <col min="3" max="3" width="11.875" style="3" bestFit="1" customWidth="1"/>
    <col min="4" max="4" width="9.125" style="3" bestFit="1" customWidth="1"/>
    <col min="5" max="5" width="7.5" style="3" customWidth="1"/>
    <col min="6" max="6" width="26.625" customWidth="1"/>
    <col min="7" max="7" width="20" bestFit="1" customWidth="1"/>
    <col min="8" max="8" width="12.375" customWidth="1"/>
    <col min="9" max="9" width="13.75" bestFit="1" customWidth="1"/>
    <col min="10" max="10" width="12.75" customWidth="1"/>
    <col min="12" max="13" width="9.125" bestFit="1" customWidth="1"/>
  </cols>
  <sheetData>
    <row r="1" spans="1:13">
      <c r="A1" s="6" t="str">
        <f>'ammontare premi'!A1</f>
        <v>ANNO 2019</v>
      </c>
    </row>
    <row r="2" spans="1:13">
      <c r="A2" s="20" t="s">
        <v>10</v>
      </c>
      <c r="F2" s="6"/>
      <c r="G2" s="6"/>
    </row>
    <row r="3" spans="1:13">
      <c r="F3" s="6"/>
      <c r="G3" s="6"/>
    </row>
    <row r="4" spans="1:13">
      <c r="F4" s="6"/>
      <c r="G4" s="6"/>
    </row>
    <row r="5" spans="1:13" ht="53.25" customHeight="1">
      <c r="B5" s="108" t="s">
        <v>12</v>
      </c>
      <c r="C5" s="100"/>
      <c r="D5" s="101"/>
      <c r="H5" s="99" t="s">
        <v>17</v>
      </c>
      <c r="I5" s="100"/>
      <c r="J5" s="101"/>
    </row>
    <row r="6" spans="1:13">
      <c r="B6" s="21"/>
      <c r="C6" s="21"/>
      <c r="D6" s="21"/>
      <c r="E6" s="40"/>
      <c r="F6" s="1"/>
      <c r="G6" s="1"/>
      <c r="H6" s="41"/>
      <c r="I6" s="39"/>
      <c r="J6" s="39"/>
    </row>
    <row r="7" spans="1:13" ht="42.75" customHeight="1">
      <c r="B7" s="5" t="s">
        <v>11</v>
      </c>
      <c r="C7" s="17" t="s">
        <v>36</v>
      </c>
      <c r="D7" s="8" t="s">
        <v>13</v>
      </c>
      <c r="G7" s="33" t="s">
        <v>23</v>
      </c>
      <c r="H7" s="35" t="s">
        <v>14</v>
      </c>
      <c r="I7" s="35" t="s">
        <v>15</v>
      </c>
      <c r="J7" s="35" t="s">
        <v>16</v>
      </c>
    </row>
    <row r="8" spans="1:13" ht="13.5" customHeight="1">
      <c r="A8" s="102" t="s">
        <v>9</v>
      </c>
      <c r="B8" s="115">
        <v>262016.4</v>
      </c>
      <c r="C8" s="106">
        <v>49</v>
      </c>
      <c r="D8" s="107">
        <f>B8/C8</f>
        <v>5347.2734693877546</v>
      </c>
      <c r="F8" s="80" t="s">
        <v>29</v>
      </c>
      <c r="G8" s="112">
        <v>260510.31</v>
      </c>
      <c r="H8" s="34">
        <v>4869.6899999999996</v>
      </c>
      <c r="I8" s="48">
        <v>392.85</v>
      </c>
      <c r="J8" s="47">
        <v>5376.57</v>
      </c>
    </row>
    <row r="9" spans="1:13">
      <c r="A9" s="102"/>
      <c r="B9" s="116"/>
      <c r="C9" s="106"/>
      <c r="D9" s="107"/>
      <c r="F9" s="11" t="s">
        <v>2</v>
      </c>
      <c r="G9" s="113"/>
      <c r="H9" s="10">
        <v>2000</v>
      </c>
      <c r="I9" s="44">
        <v>1305.5999999999999</v>
      </c>
      <c r="J9" s="45">
        <v>2568.15</v>
      </c>
    </row>
    <row r="10" spans="1:13">
      <c r="A10" s="102"/>
      <c r="B10" s="116"/>
      <c r="C10" s="106"/>
      <c r="D10" s="107"/>
      <c r="F10" s="11"/>
      <c r="G10" s="113"/>
      <c r="H10" s="12"/>
      <c r="I10" s="12"/>
      <c r="J10" s="12"/>
    </row>
    <row r="11" spans="1:13">
      <c r="A11" s="102"/>
      <c r="B11" s="117"/>
      <c r="C11" s="106"/>
      <c r="D11" s="107"/>
      <c r="F11" s="13" t="s">
        <v>4</v>
      </c>
      <c r="G11" s="114"/>
      <c r="H11" s="30">
        <v>2750</v>
      </c>
      <c r="I11" s="30">
        <v>1000</v>
      </c>
      <c r="J11" s="30">
        <v>4500</v>
      </c>
      <c r="L11" s="83"/>
      <c r="M11" s="83"/>
    </row>
    <row r="12" spans="1:13">
      <c r="A12" s="7"/>
      <c r="B12" s="94"/>
      <c r="C12" s="7"/>
      <c r="D12" s="7"/>
      <c r="G12" s="37"/>
    </row>
    <row r="13" spans="1:13">
      <c r="A13" s="18" t="s">
        <v>8</v>
      </c>
      <c r="B13" s="79">
        <f>'[1]SPESA 2019PTA'!$C$26</f>
        <v>127273.70000000001</v>
      </c>
      <c r="C13" s="9">
        <v>49</v>
      </c>
      <c r="D13" s="19">
        <f>B13/C13</f>
        <v>2597.422448979592</v>
      </c>
      <c r="F13" s="14" t="s">
        <v>5</v>
      </c>
      <c r="G13" s="81">
        <v>127273.7</v>
      </c>
      <c r="H13" s="15">
        <v>3304.64</v>
      </c>
      <c r="I13" s="15">
        <v>469.8</v>
      </c>
      <c r="J13" s="16">
        <v>7759.2</v>
      </c>
    </row>
  </sheetData>
  <mergeCells count="7">
    <mergeCell ref="G8:G11"/>
    <mergeCell ref="B5:D5"/>
    <mergeCell ref="H5:J5"/>
    <mergeCell ref="A8:A11"/>
    <mergeCell ref="B8:B11"/>
    <mergeCell ref="C8:C11"/>
    <mergeCell ref="D8:D1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5"/>
  <sheetViews>
    <sheetView topLeftCell="A4" zoomScaleNormal="100" workbookViewId="0">
      <selection activeCell="M13" sqref="M13"/>
    </sheetView>
  </sheetViews>
  <sheetFormatPr defaultRowHeight="15.75"/>
  <cols>
    <col min="1" max="1" width="10.875" style="3" bestFit="1" customWidth="1"/>
    <col min="2" max="2" width="17.25" style="3" bestFit="1" customWidth="1"/>
    <col min="3" max="3" width="11.875" style="3" bestFit="1" customWidth="1"/>
    <col min="4" max="4" width="9.125" style="3" bestFit="1" customWidth="1"/>
    <col min="5" max="5" width="7.5" style="3" customWidth="1"/>
    <col min="6" max="6" width="22" bestFit="1" customWidth="1"/>
    <col min="7" max="7" width="19" bestFit="1" customWidth="1"/>
    <col min="8" max="8" width="10.5" customWidth="1"/>
    <col min="9" max="9" width="13.25" bestFit="1" customWidth="1"/>
    <col min="10" max="10" width="13.75" bestFit="1" customWidth="1"/>
    <col min="11" max="11" width="11.875" customWidth="1"/>
  </cols>
  <sheetData>
    <row r="1" spans="1:13">
      <c r="A1" s="6" t="str">
        <f>'ammontare premi'!A1</f>
        <v>ANNO 2019</v>
      </c>
    </row>
    <row r="2" spans="1:13">
      <c r="A2" s="20" t="s">
        <v>22</v>
      </c>
      <c r="F2" s="6"/>
      <c r="G2" s="6"/>
      <c r="H2" s="6"/>
    </row>
    <row r="3" spans="1:13">
      <c r="F3" s="6"/>
      <c r="G3" s="6"/>
      <c r="H3" s="6"/>
    </row>
    <row r="4" spans="1:13">
      <c r="F4" s="6"/>
      <c r="G4" s="6"/>
      <c r="H4" s="6"/>
    </row>
    <row r="5" spans="1:13" ht="53.25" customHeight="1">
      <c r="B5" s="108" t="s">
        <v>12</v>
      </c>
      <c r="C5" s="100"/>
      <c r="D5" s="101"/>
      <c r="I5" s="99" t="s">
        <v>17</v>
      </c>
      <c r="J5" s="100"/>
      <c r="K5" s="101"/>
    </row>
    <row r="6" spans="1:13">
      <c r="B6" s="21"/>
      <c r="C6" s="21"/>
      <c r="D6" s="21"/>
      <c r="I6" s="36"/>
      <c r="J6" s="21"/>
      <c r="K6" s="21"/>
    </row>
    <row r="7" spans="1:13" ht="42.75" customHeight="1">
      <c r="B7" s="5" t="s">
        <v>11</v>
      </c>
      <c r="C7" s="17" t="s">
        <v>37</v>
      </c>
      <c r="D7" s="8" t="s">
        <v>13</v>
      </c>
      <c r="G7" s="33" t="s">
        <v>23</v>
      </c>
      <c r="H7" s="35" t="s">
        <v>25</v>
      </c>
      <c r="I7" s="35" t="s">
        <v>14</v>
      </c>
      <c r="J7" s="35" t="s">
        <v>15</v>
      </c>
      <c r="K7" s="35" t="s">
        <v>16</v>
      </c>
    </row>
    <row r="8" spans="1:13">
      <c r="A8" s="102" t="s">
        <v>9</v>
      </c>
      <c r="B8" s="130">
        <f>'[2]SPESA 2019'!$B$14</f>
        <v>577935.1399999999</v>
      </c>
      <c r="C8" s="106">
        <v>498</v>
      </c>
      <c r="D8" s="107">
        <f>B8/C8</f>
        <v>1160.512329317269</v>
      </c>
      <c r="F8" s="131" t="s">
        <v>6</v>
      </c>
      <c r="G8" s="121">
        <f>'[2]SPESA 2019'!$G$14+'[2]SPESA 2019'!$H$14+'[2]SPESA 2019'!$I$14+'[2]SPESA 2019'!$J$14+'[2]SPESA 2019'!$K$14+'[2]SPESA 2019'!$L$14+'[2]SPESA 2019'!$O$14+'[2]SPESA 2019'!$P$14+'[2]SPESA 2019'!$Q$14+'[2]SPESA 2019'!$R$14</f>
        <v>577932.21249999991</v>
      </c>
      <c r="H8" s="32" t="s">
        <v>24</v>
      </c>
      <c r="I8" s="34">
        <v>1136.22</v>
      </c>
      <c r="J8" s="48">
        <v>42.93</v>
      </c>
      <c r="K8" s="47">
        <v>1243.1199999999999</v>
      </c>
    </row>
    <row r="9" spans="1:13">
      <c r="A9" s="102"/>
      <c r="B9" s="130"/>
      <c r="C9" s="106"/>
      <c r="D9" s="107"/>
      <c r="F9" s="132"/>
      <c r="G9" s="122"/>
      <c r="H9" s="22" t="s">
        <v>30</v>
      </c>
      <c r="I9" s="10">
        <v>991.85</v>
      </c>
      <c r="J9" s="84">
        <v>4.5</v>
      </c>
      <c r="K9" s="45">
        <v>1119.19</v>
      </c>
      <c r="M9" s="83">
        <f>AVERAGE(I8:I11)</f>
        <v>972.44</v>
      </c>
    </row>
    <row r="10" spans="1:13">
      <c r="A10" s="102"/>
      <c r="B10" s="130"/>
      <c r="C10" s="106"/>
      <c r="D10" s="107"/>
      <c r="F10" s="132"/>
      <c r="G10" s="122"/>
      <c r="H10" s="46" t="s">
        <v>31</v>
      </c>
      <c r="I10" s="10">
        <v>859.87</v>
      </c>
      <c r="J10" s="44">
        <v>84.49</v>
      </c>
      <c r="K10" s="45">
        <v>994.38</v>
      </c>
    </row>
    <row r="11" spans="1:13">
      <c r="A11" s="102"/>
      <c r="B11" s="130"/>
      <c r="C11" s="106"/>
      <c r="D11" s="107"/>
      <c r="F11" s="132"/>
      <c r="G11" s="122"/>
      <c r="H11" s="22" t="s">
        <v>32</v>
      </c>
      <c r="I11" s="10">
        <v>901.82</v>
      </c>
      <c r="J11" s="44">
        <v>647.02</v>
      </c>
      <c r="K11" s="45">
        <v>932.2</v>
      </c>
    </row>
    <row r="12" spans="1:13">
      <c r="A12" s="102"/>
      <c r="B12" s="130"/>
      <c r="C12" s="106"/>
      <c r="D12" s="107"/>
      <c r="F12" s="42" t="s">
        <v>7</v>
      </c>
      <c r="G12" s="122"/>
      <c r="H12" s="23"/>
      <c r="I12" s="10">
        <v>155.85</v>
      </c>
      <c r="J12" s="44">
        <v>5</v>
      </c>
      <c r="K12" s="45">
        <v>960</v>
      </c>
      <c r="M12" s="83">
        <f>AVERAGE(I12:I14)</f>
        <v>93.759999999999991</v>
      </c>
    </row>
    <row r="13" spans="1:13">
      <c r="A13" s="102"/>
      <c r="B13" s="130"/>
      <c r="C13" s="106"/>
      <c r="D13" s="107"/>
      <c r="F13" s="42" t="s">
        <v>27</v>
      </c>
      <c r="G13" s="122"/>
      <c r="H13" s="23"/>
      <c r="I13" s="10">
        <v>41.21</v>
      </c>
      <c r="J13" s="44">
        <v>8</v>
      </c>
      <c r="K13" s="45">
        <v>248</v>
      </c>
    </row>
    <row r="14" spans="1:13">
      <c r="A14" s="102"/>
      <c r="B14" s="130"/>
      <c r="C14" s="106"/>
      <c r="D14" s="107"/>
      <c r="F14" s="42" t="s">
        <v>28</v>
      </c>
      <c r="G14" s="122"/>
      <c r="H14" s="23"/>
      <c r="I14" s="12">
        <v>84.22</v>
      </c>
      <c r="J14" s="44">
        <v>33</v>
      </c>
      <c r="K14" s="45">
        <v>342</v>
      </c>
    </row>
    <row r="15" spans="1:13">
      <c r="A15" s="102"/>
      <c r="B15" s="130"/>
      <c r="C15" s="106"/>
      <c r="D15" s="107"/>
      <c r="F15" s="43" t="s">
        <v>4</v>
      </c>
      <c r="G15" s="123"/>
      <c r="H15" s="24"/>
      <c r="I15" s="98">
        <v>562.5</v>
      </c>
      <c r="J15" s="30">
        <v>208.19</v>
      </c>
      <c r="K15" s="31">
        <v>1600</v>
      </c>
    </row>
    <row r="16" spans="1:13">
      <c r="A16" s="7"/>
      <c r="B16" s="38"/>
      <c r="C16" s="7"/>
      <c r="D16" s="7"/>
      <c r="G16" s="37"/>
    </row>
    <row r="17" spans="1:11">
      <c r="A17" s="102" t="s">
        <v>8</v>
      </c>
      <c r="B17" s="127">
        <f>'[2]SPESA 2019'!$E$32</f>
        <v>202450.66999999998</v>
      </c>
      <c r="C17" s="106">
        <v>498</v>
      </c>
      <c r="D17" s="107">
        <f>B17/C17</f>
        <v>406.52744979919675</v>
      </c>
      <c r="F17" s="118" t="s">
        <v>5</v>
      </c>
      <c r="G17" s="124">
        <f>'[2]SPESA 2019'!$G$32+'[2]SPESA 2019'!$H$32+'[2]SPESA 2019'!$I$32+'[2]SPESA 2019'!$J$32+'[2]SPESA 2019'!$K$32</f>
        <v>202450.67</v>
      </c>
      <c r="H17" s="63" t="s">
        <v>18</v>
      </c>
      <c r="I17" s="95">
        <v>640.45000000000005</v>
      </c>
      <c r="J17" s="96">
        <v>90.36</v>
      </c>
      <c r="K17" s="96">
        <v>3567</v>
      </c>
    </row>
    <row r="18" spans="1:11">
      <c r="A18" s="102"/>
      <c r="B18" s="128"/>
      <c r="C18" s="106"/>
      <c r="D18" s="107"/>
      <c r="F18" s="119"/>
      <c r="G18" s="125"/>
      <c r="H18" s="63" t="s">
        <v>19</v>
      </c>
      <c r="I18" s="95">
        <v>554.87</v>
      </c>
      <c r="J18" s="97">
        <v>277.95999999999998</v>
      </c>
      <c r="K18" s="96">
        <v>769.76</v>
      </c>
    </row>
    <row r="19" spans="1:11">
      <c r="A19" s="102"/>
      <c r="B19" s="128"/>
      <c r="C19" s="106"/>
      <c r="D19" s="107"/>
      <c r="F19" s="119"/>
      <c r="G19" s="125"/>
      <c r="H19" s="63" t="s">
        <v>20</v>
      </c>
      <c r="I19" s="95">
        <v>541.63</v>
      </c>
      <c r="J19" s="96">
        <v>208.19</v>
      </c>
      <c r="K19" s="96">
        <v>1831.15</v>
      </c>
    </row>
    <row r="20" spans="1:11">
      <c r="A20" s="102"/>
      <c r="B20" s="129"/>
      <c r="C20" s="106"/>
      <c r="D20" s="107"/>
      <c r="F20" s="120"/>
      <c r="G20" s="126"/>
      <c r="H20" s="65" t="s">
        <v>21</v>
      </c>
      <c r="I20" s="97">
        <v>358.04</v>
      </c>
      <c r="J20" s="96">
        <v>90.36</v>
      </c>
      <c r="K20" s="96">
        <v>433.05</v>
      </c>
    </row>
    <row r="21" spans="1:11">
      <c r="A21" s="25"/>
      <c r="B21" s="26"/>
      <c r="C21" s="27"/>
      <c r="D21" s="28"/>
      <c r="F21" s="29"/>
      <c r="G21" s="29"/>
      <c r="H21" s="29"/>
      <c r="I21" s="2"/>
      <c r="J21" s="2"/>
      <c r="K21" s="2"/>
    </row>
    <row r="22" spans="1:11" ht="22.5" customHeight="1">
      <c r="B22" s="4"/>
      <c r="C22" s="4"/>
      <c r="D22" s="4"/>
    </row>
    <row r="24" spans="1:11">
      <c r="G24" s="86"/>
    </row>
    <row r="25" spans="1:11">
      <c r="G25" s="86"/>
    </row>
  </sheetData>
  <mergeCells count="14">
    <mergeCell ref="B5:D5"/>
    <mergeCell ref="I5:K5"/>
    <mergeCell ref="A8:A15"/>
    <mergeCell ref="B8:B15"/>
    <mergeCell ref="C8:C15"/>
    <mergeCell ref="D8:D15"/>
    <mergeCell ref="F8:F11"/>
    <mergeCell ref="F17:F20"/>
    <mergeCell ref="G8:G15"/>
    <mergeCell ref="G17:G20"/>
    <mergeCell ref="A17:A20"/>
    <mergeCell ref="B17:B20"/>
    <mergeCell ref="C17:C20"/>
    <mergeCell ref="D17:D20"/>
  </mergeCells>
  <pageMargins left="0.31496062992125984" right="0.27559055118110237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ammontare premi</vt:lpstr>
      <vt:lpstr>medici</vt:lpstr>
      <vt:lpstr>spta</vt:lpstr>
      <vt:lpstr>comp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Schiavetta</dc:creator>
  <cp:lastModifiedBy>mzancai</cp:lastModifiedBy>
  <cp:lastPrinted>2021-04-16T07:56:33Z</cp:lastPrinted>
  <dcterms:created xsi:type="dcterms:W3CDTF">2013-12-18T13:27:47Z</dcterms:created>
  <dcterms:modified xsi:type="dcterms:W3CDTF">2021-05-20T08:18:39Z</dcterms:modified>
</cp:coreProperties>
</file>