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45" yWindow="2025" windowWidth="20550" windowHeight="5460" tabRatio="776"/>
  </bookViews>
  <sheets>
    <sheet name="Schema SP" sheetId="5" r:id="rId1"/>
    <sheet name="Oneri sociali personale" sheetId="12" state="hidden" r:id="rId2"/>
    <sheet name="Schema CE" sheetId="1" r:id="rId3"/>
    <sheet name="Foglio1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">#REF!</definedName>
    <definedName name="_bo1">'[1]Alim S.P.'!#REF!</definedName>
    <definedName name="_bo2">'[2]Alim S.P.'!#REF!</definedName>
    <definedName name="_bo3">'[2]Alim S.P.'!#REF!</definedName>
    <definedName name="_db1">'[3]Alim S.P.'!#REF!</definedName>
    <definedName name="_db2">#REF!</definedName>
    <definedName name="a">'[4]Alim C.E.'!$D$29:$D$34</definedName>
    <definedName name="A__Totale_interventi_edili_impiantistici">#REF!</definedName>
    <definedName name="and.liquidità">'[5]Alim S.P.'!#REF!</definedName>
    <definedName name="_xlnm.Print_Area" localSheetId="2">'Schema CE'!$A:$G</definedName>
    <definedName name="_xlnm.Print_Area" localSheetId="0">'Schema SP'!$A$4:$L$171</definedName>
    <definedName name="_xlnm.Print_Area">#REF!</definedName>
    <definedName name="b">'[4]Alim C.E.'!$D$29:$D$34</definedName>
    <definedName name="B__Totale_acquisto_di_beni_mobili_e_tecnologie">#REF!</definedName>
    <definedName name="basedati">#REF!</definedName>
    <definedName name="batab">#REF!</definedName>
    <definedName name="batab1">'[6]Alimentazione CE01'!$E$30:$E$35</definedName>
    <definedName name="batab2">'[7]Alimentazione CE01'!$E$30:$E$35</definedName>
    <definedName name="batac">#REF!</definedName>
    <definedName name="bo">'[1]Alim S.P.'!#REF!</definedName>
    <definedName name="boic">'[1]Alim S.P.'!#REF!</definedName>
    <definedName name="ce_tot_regionale">#REF!</definedName>
    <definedName name="ciao">[8]Alimentazione!$E$29:$E$34</definedName>
    <definedName name="Consolidatorettificato">'[9]BILANCIO DEL SSR'!$A$1:$F$77,'[9]BILANCIO DEL SSR'!$G$77,'[9]BILANCIO DEL SSR'!$G$1:$G$77</definedName>
    <definedName name="cont">#REF!</definedName>
    <definedName name="cont1">[10]Alimentazione!$E$29:$E$34</definedName>
    <definedName name="contrb.2">#REF!</definedName>
    <definedName name="d">#REF!</definedName>
    <definedName name="_xlnm.Database">#REF!</definedName>
    <definedName name="DATABASE1">#REF!</definedName>
    <definedName name="database2">'[1]Alim S.P.'!#REF!</definedName>
    <definedName name="delta_ril_a0">#REF!</definedName>
    <definedName name="delta_ril_b0">#REF!</definedName>
    <definedName name="delta_ril_c0">#REF!</definedName>
    <definedName name="delta_ril_d0">#REF!</definedName>
    <definedName name="delta_ril_e0">#REF!</definedName>
    <definedName name="e">#REF!</definedName>
    <definedName name="FF">'[11]Alim C.E.'!$D$29:$D$34</definedName>
    <definedName name="hgf">#REF!</definedName>
    <definedName name="LIQUIDITA">#REF!</definedName>
    <definedName name="LK">#REF!</definedName>
    <definedName name="MAO">[8]Alimentazione!$E$29:$E$34</definedName>
    <definedName name="MJ">'[1]Alim S.P.'!#REF!</definedName>
    <definedName name="MN">'[1]Alim S.P.'!#REF!</definedName>
    <definedName name="mod_ass_rip">#REF!</definedName>
    <definedName name="ok">'[12]Alim S.P.'!#REF!</definedName>
    <definedName name="Per_ass5">#REF!</definedName>
    <definedName name="perc_ass_a0102">#REF!</definedName>
    <definedName name="perc_ass_a0701">#REF!</definedName>
    <definedName name="perc_ass_b0011">#REF!</definedName>
    <definedName name="perc_ass_b0012">#REF!</definedName>
    <definedName name="perc_ass_b0013">'[13]B0-Er.Serv.San.-dettaglio'!#REF!</definedName>
    <definedName name="perc_ass_b0014">#REF!</definedName>
    <definedName name="perc_ass_b0015">#REF!</definedName>
    <definedName name="perc_ass_b0016">#REF!</definedName>
    <definedName name="perc_ass_b002">#REF!</definedName>
    <definedName name="perc_ass_b003">#REF!</definedName>
    <definedName name="perc_ass_b004">#REF!</definedName>
    <definedName name="perc_ass_b005">#REF!</definedName>
    <definedName name="perc_ass_b006">#REF!</definedName>
    <definedName name="perc_ass_b007">#REF!</definedName>
    <definedName name="perc_ass_b008">#REF!</definedName>
    <definedName name="perc_ass_b009">#REF!</definedName>
    <definedName name="perc_ass_c001">#REF!</definedName>
    <definedName name="perc_ass_c0012">#REF!</definedName>
    <definedName name="perc_ass_c0013">#REF!</definedName>
    <definedName name="perc_ass_c002">#REF!</definedName>
    <definedName name="perc_ass_c003">#REF!</definedName>
    <definedName name="perc_ass_c004">#REF!</definedName>
    <definedName name="perc_ass_c005">#REF!</definedName>
    <definedName name="perc_ass_c007">#REF!</definedName>
    <definedName name="perc_ass_c008">#REF!</definedName>
    <definedName name="perc_ass_d0101">#REF!</definedName>
    <definedName name="perc_ass_d0102">#REF!</definedName>
    <definedName name="perc_ass_D0103">#REF!</definedName>
    <definedName name="perc_ass_d0105">#REF!</definedName>
    <definedName name="perc_ass_d0201">#REF!</definedName>
    <definedName name="perc_ass_e01">#REF!</definedName>
    <definedName name="perc_ass_e0102">#REF!</definedName>
    <definedName name="perc_ass_e0103">#REF!</definedName>
    <definedName name="perc_ass_e04">#REF!</definedName>
    <definedName name="perc_ass_e05">#REF!</definedName>
    <definedName name="perc_ass_g0201">#REF!</definedName>
    <definedName name="perc_man_a0102">#REF!</definedName>
    <definedName name="perc_man_a0701">#REF!</definedName>
    <definedName name="perc_man_b0011">#REF!</definedName>
    <definedName name="perc_man_b0012">#REF!</definedName>
    <definedName name="perc_man_b0013">'[13]B0-Er.Serv.San.-dettaglio'!#REF!</definedName>
    <definedName name="perc_man_b0014">#REF!</definedName>
    <definedName name="perc_man_b0015">#REF!</definedName>
    <definedName name="perc_man_b0016">#REF!</definedName>
    <definedName name="perc_man_b002">#REF!</definedName>
    <definedName name="perc_man_b003">#REF!</definedName>
    <definedName name="perc_man_b004">#REF!</definedName>
    <definedName name="perc_man_b005">#REF!</definedName>
    <definedName name="perc_man_b006">#REF!</definedName>
    <definedName name="perc_man_b007">#REF!</definedName>
    <definedName name="perc_man_b008">#REF!</definedName>
    <definedName name="perc_man_b009">#REF!</definedName>
    <definedName name="perc_man_c001">#REF!</definedName>
    <definedName name="perc_man_c0012">#REF!</definedName>
    <definedName name="perc_man_c0013">#REF!</definedName>
    <definedName name="perc_man_c002">#REF!</definedName>
    <definedName name="perc_man_c003">#REF!</definedName>
    <definedName name="perc_man_c004">#REF!</definedName>
    <definedName name="perc_man_c005">#REF!</definedName>
    <definedName name="perc_man_c007">#REF!</definedName>
    <definedName name="perc_man_c008">#REF!</definedName>
    <definedName name="perc_man_d0101">#REF!</definedName>
    <definedName name="perc_man_d0102">#REF!</definedName>
    <definedName name="perc_man_d0103">#REF!</definedName>
    <definedName name="perc_man_d0103m">#REF!</definedName>
    <definedName name="perc_man_d0105">#REF!</definedName>
    <definedName name="perc_man_d0201">#REF!</definedName>
    <definedName name="perc_man_e01">#REF!</definedName>
    <definedName name="perc_man_e0102">#REF!</definedName>
    <definedName name="perc_man_e0103">#REF!</definedName>
    <definedName name="perc_man_e04">#REF!</definedName>
    <definedName name="perc_man_e05">#REF!</definedName>
    <definedName name="perc_man_e202">'[14]E0-Sist.Governo-Cond.SISR-2004'!#REF!</definedName>
    <definedName name="perc_man_g0201">#REF!</definedName>
    <definedName name="Pers_aopn">#REF!</definedName>
    <definedName name="Pers_aots">#REF!</definedName>
    <definedName name="Pers_aoud">#REF!</definedName>
    <definedName name="Pers_ars">#REF!</definedName>
    <definedName name="Pers_ass1">#REF!</definedName>
    <definedName name="Pers_ass2">#REF!</definedName>
    <definedName name="Pers_ass4">#REF!</definedName>
    <definedName name="Pers_ass6">#REF!</definedName>
    <definedName name="Pers_burlo">#REF!</definedName>
    <definedName name="Pers_cro">#REF!</definedName>
    <definedName name="Pers_policl">#REF!</definedName>
    <definedName name="Pesr_ass3">#REF!</definedName>
    <definedName name="precons">#REF!</definedName>
    <definedName name="re">#REF!</definedName>
    <definedName name="rewe">[15]AOTS!$A$1:$IV$65536</definedName>
    <definedName name="Riassunto__Risorse_complessive">#REF!</definedName>
    <definedName name="sc_clipper">#REF!</definedName>
    <definedName name="sc_d00101">#REF!</definedName>
    <definedName name="sc_d00102">#REF!</definedName>
    <definedName name="sc_d00103">#REF!</definedName>
    <definedName name="sc_d00105">#REF!</definedName>
    <definedName name="sc_d00501">#REF!</definedName>
    <definedName name="sc_g00201">#REF!</definedName>
    <definedName name="SPSS">#REF!</definedName>
    <definedName name="stampa">[16]AOTS!$A$1:$IV$65536</definedName>
    <definedName name="Term_agg_ASCOT">#REF!</definedName>
    <definedName name="_xlnm.Print_Titles" localSheetId="2">'Schema CE'!$6:$7</definedName>
    <definedName name="_xlnm.Print_Titles" localSheetId="0">'Schema SP'!$4:$4</definedName>
    <definedName name="Tot_chemio_regione">#REF!</definedName>
    <definedName name="Tot_referti_G2RISregione">#REF!</definedName>
    <definedName name="Totale_accessi_regione">#REF!</definedName>
    <definedName name="Totale_acquisti_di_rilievo_aziendale">#REF!</definedName>
    <definedName name="Totale_acquisti_di_rilievo_regionale">#REF!</definedName>
    <definedName name="Totale_dip_regione">#REF!</definedName>
    <definedName name="Totale_esami_regione">#REF!</definedName>
    <definedName name="Totale_interventi_di_rilievo_aziendale">#REF!</definedName>
    <definedName name="Totale_interventi_di_rilievo_regionale">#REF!</definedName>
    <definedName name="Totale_parametro_riferimento_G2">#REF!</definedName>
    <definedName name="Totale_trasf_regione">#REF!</definedName>
    <definedName name="val_nom_term_ce">#REF!</definedName>
    <definedName name="Val_nom_terminale">#REF!</definedName>
    <definedName name="val_ora_a0102">#REF!</definedName>
    <definedName name="val_ora_a0202">#REF!</definedName>
    <definedName name="val_ora_a0701">#REF!</definedName>
    <definedName name="val_ora_b0011">#REF!</definedName>
    <definedName name="val_ora_b0012">#REF!</definedName>
    <definedName name="val_ora_b0013">'[13]B0-Er.Serv.San.-dettaglio'!#REF!</definedName>
    <definedName name="val_ora_b0014">#REF!</definedName>
    <definedName name="val_ora_b0015">#REF!</definedName>
    <definedName name="val_ora_b0016">#REF!</definedName>
    <definedName name="val_ora_b002">#REF!</definedName>
    <definedName name="val_ora_b003">#REF!</definedName>
    <definedName name="val_ora_b004">#REF!</definedName>
    <definedName name="val_ora_b005">#REF!</definedName>
    <definedName name="val_ora_b006">#REF!</definedName>
    <definedName name="val_ora_b007">#REF!</definedName>
    <definedName name="val_ora_b008">#REF!</definedName>
    <definedName name="val_ora_b009">#REF!</definedName>
    <definedName name="val_ora_c001">#REF!</definedName>
    <definedName name="val_ora_c002">#REF!</definedName>
    <definedName name="val_ora_c003">#REF!</definedName>
    <definedName name="val_ora_c004">#REF!</definedName>
    <definedName name="val_ora_c005">#REF!</definedName>
    <definedName name="val_ora_c007">#REF!</definedName>
    <definedName name="val_ora_c008">#REF!</definedName>
    <definedName name="val_ora_d0101">#REF!</definedName>
    <definedName name="val_ora_d0102">#REF!</definedName>
    <definedName name="val_ora_d0103">'[13]D0-Scamb.Inform.-Cond.SISR-2004'!$W$31+'[13]D0-Scamb.Inform.-Cond.SISR-2004'!$W$32</definedName>
    <definedName name="val_ora_d0105">#REF!</definedName>
    <definedName name="val_ora_d0201">#REF!</definedName>
    <definedName name="val_ora_e01">#REF!</definedName>
    <definedName name="val_ora_e0102">#REF!</definedName>
    <definedName name="val_ora_e0103">#REF!</definedName>
    <definedName name="val_ora_e04">#REF!</definedName>
    <definedName name="val_ora_e05">#REF!</definedName>
    <definedName name="val_ora_g0201">#REF!</definedName>
    <definedName name="val_tot_ap_reg">#REF!</definedName>
    <definedName name="val_tot_ap_reg1">#REF!</definedName>
    <definedName name="val_tot_ca_reg">#REF!</definedName>
    <definedName name="val_tot_car_reg">#REF!</definedName>
    <definedName name="val_tot_cep_reg">#REF!</definedName>
    <definedName name="val_tot_cup_reg">#REF!</definedName>
    <definedName name="val_tot_ec_reg">#REF!</definedName>
    <definedName name="val_tot_em_reg">#REF!</definedName>
    <definedName name="val_tot_gc_reg">#REF!</definedName>
    <definedName name="val_tot_ge_reg">#REF!</definedName>
    <definedName name="val_tot_ge_term">#REF!</definedName>
    <definedName name="val_tot_pa_reg">#REF!</definedName>
    <definedName name="val_tot_pi_reg">#REF!</definedName>
    <definedName name="val_tot_ps_reg">#REF!</definedName>
    <definedName name="val_tot_ps_reg_var">#REF!</definedName>
    <definedName name="verifica">#REF!</definedName>
  </definedNames>
  <calcPr calcId="125725"/>
</workbook>
</file>

<file path=xl/calcChain.xml><?xml version="1.0" encoding="utf-8"?>
<calcChain xmlns="http://schemas.openxmlformats.org/spreadsheetml/2006/main">
  <c r="K122" i="1"/>
  <c r="J122"/>
  <c r="L122"/>
  <c r="H37" i="12" l="1"/>
  <c r="H31"/>
  <c r="H30"/>
  <c r="H29"/>
  <c r="H28"/>
  <c r="H24"/>
  <c r="H23"/>
  <c r="H22"/>
  <c r="H21"/>
  <c r="H17"/>
  <c r="H16"/>
  <c r="H15"/>
  <c r="H14"/>
  <c r="H10"/>
  <c r="H9"/>
  <c r="H7"/>
  <c r="H6"/>
  <c r="H3"/>
  <c r="I33" s="1"/>
  <c r="H4"/>
  <c r="H2"/>
  <c r="H44"/>
  <c r="H43"/>
  <c r="H40"/>
  <c r="H39"/>
  <c r="H53" l="1"/>
  <c r="H52"/>
  <c r="H45"/>
  <c r="H41"/>
  <c r="H33" l="1"/>
  <c r="J33" s="1"/>
  <c r="M36" s="1"/>
  <c r="H55" l="1"/>
  <c r="H47"/>
  <c r="O38" i="1" l="1"/>
  <c r="O39"/>
  <c r="O88"/>
  <c r="O90"/>
  <c r="O91"/>
  <c r="O95"/>
  <c r="O96"/>
  <c r="O100"/>
  <c r="O101"/>
  <c r="O109"/>
  <c r="O121"/>
  <c r="M121" l="1"/>
  <c r="M109"/>
  <c r="M100"/>
  <c r="M101"/>
  <c r="M88"/>
  <c r="M90"/>
  <c r="M91"/>
  <c r="M95"/>
  <c r="M96"/>
  <c r="L166" i="5" l="1"/>
  <c r="L164"/>
  <c r="L160"/>
  <c r="L140"/>
  <c r="L139"/>
  <c r="L135"/>
  <c r="L128"/>
  <c r="K166"/>
  <c r="K164"/>
  <c r="K160"/>
  <c r="K140"/>
  <c r="K139"/>
  <c r="K135"/>
  <c r="K128"/>
  <c r="L168"/>
  <c r="L167" l="1"/>
  <c r="K169"/>
  <c r="L169" s="1"/>
  <c r="K156"/>
  <c r="L156" s="1"/>
  <c r="K157"/>
  <c r="K155"/>
  <c r="K154"/>
  <c r="K151"/>
  <c r="L151" s="1"/>
  <c r="K147"/>
  <c r="L147" s="1"/>
  <c r="K144"/>
  <c r="K141"/>
  <c r="K136"/>
  <c r="L136" s="1"/>
  <c r="K125"/>
  <c r="L125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99"/>
  <c r="L99" s="1"/>
  <c r="K97"/>
  <c r="K88"/>
  <c r="L88" s="1"/>
  <c r="K85"/>
  <c r="L85" s="1"/>
  <c r="K79"/>
  <c r="K77"/>
  <c r="L77" s="1"/>
  <c r="K74"/>
  <c r="K73"/>
  <c r="K71"/>
  <c r="K68"/>
  <c r="L68" s="1"/>
  <c r="K67"/>
  <c r="L67" s="1"/>
  <c r="K66"/>
  <c r="L66" s="1"/>
  <c r="K65"/>
  <c r="L65" s="1"/>
  <c r="K60"/>
  <c r="L60" s="1"/>
  <c r="K59"/>
  <c r="K58"/>
  <c r="L58" s="1"/>
  <c r="K57"/>
  <c r="L57" s="1"/>
  <c r="K54"/>
  <c r="L54" s="1"/>
  <c r="K53"/>
  <c r="L53" s="1"/>
  <c r="K47"/>
  <c r="L47" s="1"/>
  <c r="K46"/>
  <c r="H32"/>
  <c r="K167"/>
  <c r="G145"/>
  <c r="L98"/>
  <c r="K98"/>
  <c r="L97"/>
  <c r="L90"/>
  <c r="K90"/>
  <c r="K83"/>
  <c r="L83" s="1"/>
  <c r="L48"/>
  <c r="K48"/>
  <c r="G32"/>
  <c r="L30"/>
  <c r="K30"/>
  <c r="L59" l="1"/>
  <c r="K86"/>
  <c r="L86" s="1"/>
  <c r="K170"/>
  <c r="L170" s="1"/>
  <c r="L71"/>
  <c r="K92"/>
  <c r="L92" s="1"/>
  <c r="L46"/>
  <c r="K100"/>
  <c r="L100" s="1"/>
  <c r="L144"/>
  <c r="L141"/>
  <c r="L79"/>
  <c r="L157"/>
  <c r="L74"/>
  <c r="L73"/>
  <c r="L154"/>
  <c r="L155"/>
  <c r="J134"/>
  <c r="K14"/>
  <c r="L14" s="1"/>
  <c r="K87"/>
  <c r="L87" s="1"/>
  <c r="K18"/>
  <c r="L18" s="1"/>
  <c r="K25"/>
  <c r="L25" s="1"/>
  <c r="K162"/>
  <c r="L162" s="1"/>
  <c r="K124"/>
  <c r="L124" s="1"/>
  <c r="K152"/>
  <c r="L152" s="1"/>
  <c r="K28"/>
  <c r="L28" s="1"/>
  <c r="K52"/>
  <c r="L52" s="1"/>
  <c r="K36"/>
  <c r="L36" s="1"/>
  <c r="K35"/>
  <c r="L35" s="1"/>
  <c r="K24"/>
  <c r="L24" s="1"/>
  <c r="K38"/>
  <c r="L38" s="1"/>
  <c r="K34"/>
  <c r="L34" s="1"/>
  <c r="K29"/>
  <c r="L29" s="1"/>
  <c r="K142"/>
  <c r="K133"/>
  <c r="L133" s="1"/>
  <c r="K149"/>
  <c r="L149" s="1"/>
  <c r="K150"/>
  <c r="L150" s="1"/>
  <c r="K115"/>
  <c r="L115" s="1"/>
  <c r="K143"/>
  <c r="K26"/>
  <c r="L26" s="1"/>
  <c r="K55"/>
  <c r="K132"/>
  <c r="L132" s="1"/>
  <c r="K130"/>
  <c r="L130" s="1"/>
  <c r="K146"/>
  <c r="L146" s="1"/>
  <c r="K158"/>
  <c r="K27"/>
  <c r="L27" s="1"/>
  <c r="K131"/>
  <c r="L131" s="1"/>
  <c r="K72"/>
  <c r="K22"/>
  <c r="L22" s="1"/>
  <c r="K12"/>
  <c r="L12" s="1"/>
  <c r="K78"/>
  <c r="L78" s="1"/>
  <c r="K13"/>
  <c r="L13" s="1"/>
  <c r="K23"/>
  <c r="L23" s="1"/>
  <c r="K45"/>
  <c r="L45" s="1"/>
  <c r="K70"/>
  <c r="K114"/>
  <c r="L114" s="1"/>
  <c r="K81"/>
  <c r="L81" s="1"/>
  <c r="K82"/>
  <c r="L82" s="1"/>
  <c r="K19"/>
  <c r="L19" s="1"/>
  <c r="K15"/>
  <c r="L15" s="1"/>
  <c r="K129"/>
  <c r="L129" s="1"/>
  <c r="K148"/>
  <c r="L148" s="1"/>
  <c r="K112"/>
  <c r="L158" l="1"/>
  <c r="L143"/>
  <c r="K123"/>
  <c r="L123" s="1"/>
  <c r="K101"/>
  <c r="L101" s="1"/>
  <c r="K80"/>
  <c r="K84"/>
  <c r="L142"/>
  <c r="L112"/>
  <c r="K171"/>
  <c r="L171" s="1"/>
  <c r="K168"/>
  <c r="L72"/>
  <c r="L55"/>
  <c r="K138"/>
  <c r="L138" s="1"/>
  <c r="K137"/>
  <c r="L137" s="1"/>
  <c r="L70"/>
  <c r="K145"/>
  <c r="I134"/>
  <c r="K134" s="1"/>
  <c r="K153"/>
  <c r="K56"/>
  <c r="L56" s="1"/>
  <c r="K64"/>
  <c r="L64" s="1"/>
  <c r="K69"/>
  <c r="L69" s="1"/>
  <c r="K21"/>
  <c r="L21" s="1"/>
  <c r="K20"/>
  <c r="L20" s="1"/>
  <c r="K39"/>
  <c r="L39" s="1"/>
  <c r="K37"/>
  <c r="L37" s="1"/>
  <c r="K63"/>
  <c r="L63" s="1"/>
  <c r="K33"/>
  <c r="L33" s="1"/>
  <c r="K91"/>
  <c r="K11"/>
  <c r="L11" s="1"/>
  <c r="K17"/>
  <c r="L17" s="1"/>
  <c r="L80" l="1"/>
  <c r="K51"/>
  <c r="K159"/>
  <c r="L159" s="1"/>
  <c r="K161"/>
  <c r="L161" s="1"/>
  <c r="L91"/>
  <c r="L84"/>
  <c r="L134"/>
  <c r="L153"/>
  <c r="K113"/>
  <c r="L113" s="1"/>
  <c r="L145"/>
  <c r="K75"/>
  <c r="K163"/>
  <c r="L163" s="1"/>
  <c r="K76"/>
  <c r="L76" s="1"/>
  <c r="K16"/>
  <c r="L16" s="1"/>
  <c r="K50"/>
  <c r="L50" s="1"/>
  <c r="K10"/>
  <c r="L10" s="1"/>
  <c r="K31"/>
  <c r="L31" s="1"/>
  <c r="K32"/>
  <c r="L32" s="1"/>
  <c r="K44"/>
  <c r="K93"/>
  <c r="L93" s="1"/>
  <c r="K61"/>
  <c r="L61" s="1"/>
  <c r="K62"/>
  <c r="L51" l="1"/>
  <c r="L44"/>
  <c r="L62"/>
  <c r="L75"/>
  <c r="K49"/>
  <c r="L49" s="1"/>
  <c r="K43"/>
  <c r="L43" s="1"/>
  <c r="K40" l="1"/>
  <c r="L40" l="1"/>
  <c r="K95"/>
  <c r="L95" s="1"/>
  <c r="K89"/>
  <c r="L89" s="1"/>
  <c r="O117" i="1" l="1"/>
  <c r="M117"/>
  <c r="M114"/>
  <c r="O114"/>
  <c r="M116"/>
  <c r="O116"/>
  <c r="O106"/>
  <c r="M106"/>
  <c r="O119"/>
  <c r="M119"/>
  <c r="M115"/>
  <c r="O115"/>
  <c r="M75"/>
  <c r="O75"/>
  <c r="P75" s="1"/>
  <c r="O98"/>
  <c r="M98"/>
  <c r="M77"/>
  <c r="O77"/>
  <c r="P77" s="1"/>
  <c r="O84"/>
  <c r="P84" s="1"/>
  <c r="M84"/>
  <c r="O60"/>
  <c r="P60" s="1"/>
  <c r="M60"/>
  <c r="O59" l="1"/>
  <c r="P59" s="1"/>
  <c r="M59"/>
  <c r="O44"/>
  <c r="P44" s="1"/>
  <c r="M44"/>
  <c r="M86"/>
  <c r="O86"/>
  <c r="P86" s="1"/>
  <c r="O42"/>
  <c r="P42" s="1"/>
  <c r="M42"/>
  <c r="M71"/>
  <c r="O71"/>
  <c r="P71" s="1"/>
  <c r="M93"/>
  <c r="O93"/>
  <c r="O41"/>
  <c r="O97"/>
  <c r="M97"/>
  <c r="O22"/>
  <c r="P22" s="1"/>
  <c r="M22"/>
  <c r="O16"/>
  <c r="P16" s="1"/>
  <c r="M16"/>
  <c r="M69"/>
  <c r="O69"/>
  <c r="P69" s="1"/>
  <c r="O103"/>
  <c r="M103"/>
  <c r="M78"/>
  <c r="O78"/>
  <c r="P78" s="1"/>
  <c r="O45"/>
  <c r="P45" s="1"/>
  <c r="M45"/>
  <c r="O80"/>
  <c r="P80" s="1"/>
  <c r="M80"/>
  <c r="O52"/>
  <c r="P52" s="1"/>
  <c r="M52"/>
  <c r="O53"/>
  <c r="P53" s="1"/>
  <c r="M53"/>
  <c r="O21"/>
  <c r="P21" s="1"/>
  <c r="M21"/>
  <c r="M64"/>
  <c r="O64"/>
  <c r="P64" s="1"/>
  <c r="O51"/>
  <c r="P51" s="1"/>
  <c r="M51"/>
  <c r="M76"/>
  <c r="O76"/>
  <c r="P76" s="1"/>
  <c r="M70"/>
  <c r="O70"/>
  <c r="P70" s="1"/>
  <c r="M56"/>
  <c r="O56"/>
  <c r="P56" s="1"/>
  <c r="O48"/>
  <c r="P48" s="1"/>
  <c r="M48"/>
  <c r="O23"/>
  <c r="P23" s="1"/>
  <c r="M23"/>
  <c r="M85"/>
  <c r="O85"/>
  <c r="P85" s="1"/>
  <c r="O49"/>
  <c r="P49" s="1"/>
  <c r="M49"/>
  <c r="M46"/>
  <c r="O46"/>
  <c r="P46" s="1"/>
  <c r="O25"/>
  <c r="P25" s="1"/>
  <c r="M25"/>
  <c r="O17"/>
  <c r="P17" s="1"/>
  <c r="M17"/>
  <c r="M68"/>
  <c r="O68"/>
  <c r="P68" s="1"/>
  <c r="O50"/>
  <c r="P50" s="1"/>
  <c r="M50"/>
  <c r="O81"/>
  <c r="P81" s="1"/>
  <c r="M81"/>
  <c r="O65"/>
  <c r="P65" s="1"/>
  <c r="M65"/>
  <c r="O47"/>
  <c r="P47" s="1"/>
  <c r="M47"/>
  <c r="O15"/>
  <c r="P15" s="1"/>
  <c r="M15"/>
  <c r="O54"/>
  <c r="P54" s="1"/>
  <c r="M54"/>
  <c r="M73"/>
  <c r="O73"/>
  <c r="P73" s="1"/>
  <c r="O14"/>
  <c r="P14" s="1"/>
  <c r="M14"/>
  <c r="M72"/>
  <c r="O72"/>
  <c r="P72" s="1"/>
  <c r="O35"/>
  <c r="P35" s="1"/>
  <c r="M35"/>
  <c r="M83"/>
  <c r="O83"/>
  <c r="P83" s="1"/>
  <c r="O24"/>
  <c r="P24" s="1"/>
  <c r="M24"/>
  <c r="O55"/>
  <c r="P55" s="1"/>
  <c r="M55"/>
  <c r="M118"/>
  <c r="O118"/>
  <c r="O57"/>
  <c r="P57" s="1"/>
  <c r="M57"/>
  <c r="M12" l="1"/>
  <c r="O12"/>
  <c r="P12" s="1"/>
  <c r="M67"/>
  <c r="O67"/>
  <c r="P67" s="1"/>
  <c r="M58"/>
  <c r="O58"/>
  <c r="P58" s="1"/>
  <c r="P41"/>
  <c r="M41"/>
  <c r="O26"/>
  <c r="P26" s="1"/>
  <c r="M26"/>
  <c r="O19"/>
  <c r="P19" s="1"/>
  <c r="M19"/>
  <c r="O66"/>
  <c r="P66" s="1"/>
  <c r="M66"/>
  <c r="M63"/>
  <c r="O63"/>
  <c r="P63" s="1"/>
  <c r="O33"/>
  <c r="P33" s="1"/>
  <c r="M33"/>
  <c r="M107"/>
  <c r="O107"/>
  <c r="O31"/>
  <c r="P31" s="1"/>
  <c r="M31"/>
  <c r="O18"/>
  <c r="P18" s="1"/>
  <c r="M18"/>
  <c r="M62"/>
  <c r="O62"/>
  <c r="P62" s="1"/>
  <c r="O30"/>
  <c r="P30" s="1"/>
  <c r="M30"/>
  <c r="O92"/>
  <c r="M92"/>
  <c r="O36"/>
  <c r="P36" s="1"/>
  <c r="M36"/>
  <c r="O27"/>
  <c r="P27" s="1"/>
  <c r="M27"/>
  <c r="O34"/>
  <c r="P34" s="1"/>
  <c r="M34"/>
  <c r="O32" l="1"/>
  <c r="P32" s="1"/>
  <c r="M32"/>
  <c r="O29"/>
  <c r="P29" s="1"/>
  <c r="M29"/>
  <c r="O104"/>
  <c r="M104"/>
  <c r="F119"/>
  <c r="F118"/>
  <c r="G118" s="1"/>
  <c r="F117"/>
  <c r="F116"/>
  <c r="G116" s="1"/>
  <c r="F115"/>
  <c r="G115" s="1"/>
  <c r="F98"/>
  <c r="F93"/>
  <c r="G93" s="1"/>
  <c r="F86"/>
  <c r="G86" s="1"/>
  <c r="F85"/>
  <c r="G85" s="1"/>
  <c r="F84"/>
  <c r="F83"/>
  <c r="G83" s="1"/>
  <c r="O82"/>
  <c r="P82" s="1"/>
  <c r="F81"/>
  <c r="G81" s="1"/>
  <c r="F66"/>
  <c r="G66" s="1"/>
  <c r="F65"/>
  <c r="G65" s="1"/>
  <c r="F64"/>
  <c r="G64" s="1"/>
  <c r="F63"/>
  <c r="G63" s="1"/>
  <c r="O61"/>
  <c r="P61" s="1"/>
  <c r="F41"/>
  <c r="G41" s="1"/>
  <c r="M43" l="1"/>
  <c r="O43"/>
  <c r="P43" s="1"/>
  <c r="M105"/>
  <c r="O105"/>
  <c r="M113"/>
  <c r="O113"/>
  <c r="O13"/>
  <c r="P13" s="1"/>
  <c r="M13"/>
  <c r="O99"/>
  <c r="M99"/>
  <c r="F79"/>
  <c r="G79" s="1"/>
  <c r="O79"/>
  <c r="P79" s="1"/>
  <c r="M79"/>
  <c r="O28"/>
  <c r="P28" s="1"/>
  <c r="M28"/>
  <c r="M74"/>
  <c r="O74"/>
  <c r="P74" s="1"/>
  <c r="M94"/>
  <c r="O94"/>
  <c r="M102"/>
  <c r="O102"/>
  <c r="O20"/>
  <c r="P20" s="1"/>
  <c r="M20"/>
  <c r="F82"/>
  <c r="G82" s="1"/>
  <c r="M82"/>
  <c r="F61"/>
  <c r="G61" s="1"/>
  <c r="M61"/>
  <c r="F99"/>
  <c r="F94"/>
  <c r="G94" s="1"/>
  <c r="F12"/>
  <c r="G12" s="1"/>
  <c r="F13"/>
  <c r="G13" s="1"/>
  <c r="F14"/>
  <c r="G14" s="1"/>
  <c r="F15"/>
  <c r="F16"/>
  <c r="F17"/>
  <c r="G17" s="1"/>
  <c r="F18"/>
  <c r="F19"/>
  <c r="F20"/>
  <c r="G20" s="1"/>
  <c r="F21"/>
  <c r="G21" s="1"/>
  <c r="F22"/>
  <c r="G22" s="1"/>
  <c r="F23"/>
  <c r="G23" s="1"/>
  <c r="F24"/>
  <c r="G24" s="1"/>
  <c r="F25"/>
  <c r="G25" s="1"/>
  <c r="F26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F36"/>
  <c r="G36" s="1"/>
  <c r="F43"/>
  <c r="G43" s="1"/>
  <c r="F45"/>
  <c r="F46"/>
  <c r="G46" s="1"/>
  <c r="F47"/>
  <c r="F48"/>
  <c r="F49"/>
  <c r="F50"/>
  <c r="F51"/>
  <c r="F52"/>
  <c r="F53"/>
  <c r="F54"/>
  <c r="G54" s="1"/>
  <c r="F55"/>
  <c r="F56"/>
  <c r="G56" s="1"/>
  <c r="F57"/>
  <c r="G57" s="1"/>
  <c r="F58"/>
  <c r="G58" s="1"/>
  <c r="F59"/>
  <c r="G59" s="1"/>
  <c r="F60"/>
  <c r="F67"/>
  <c r="G67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104"/>
  <c r="G104" s="1"/>
  <c r="F105"/>
  <c r="G105" s="1"/>
  <c r="F106"/>
  <c r="F107"/>
  <c r="G107" s="1"/>
  <c r="O108"/>
  <c r="F102"/>
  <c r="G102" s="1"/>
  <c r="F113"/>
  <c r="G113" s="1"/>
  <c r="O120"/>
  <c r="F42"/>
  <c r="G42" s="1"/>
  <c r="F44"/>
  <c r="F62"/>
  <c r="G62" s="1"/>
  <c r="F68"/>
  <c r="G68" s="1"/>
  <c r="F80"/>
  <c r="G80" s="1"/>
  <c r="F103"/>
  <c r="F114"/>
  <c r="G114" s="1"/>
  <c r="F92"/>
  <c r="G92" s="1"/>
  <c r="F97"/>
  <c r="O11" l="1"/>
  <c r="P11" s="1"/>
  <c r="M11"/>
  <c r="O87"/>
  <c r="P87" s="1"/>
  <c r="O40"/>
  <c r="P40" s="1"/>
  <c r="M40"/>
  <c r="F120"/>
  <c r="G120" s="1"/>
  <c r="M120"/>
  <c r="F108"/>
  <c r="G108" s="1"/>
  <c r="M108"/>
  <c r="F40"/>
  <c r="G40" s="1"/>
  <c r="F11"/>
  <c r="G11" s="1"/>
  <c r="K126" i="5" l="1"/>
  <c r="L126" s="1"/>
  <c r="O89" i="1"/>
  <c r="F87"/>
  <c r="G87" s="1"/>
  <c r="M87"/>
  <c r="F37"/>
  <c r="G37" s="1"/>
  <c r="O37"/>
  <c r="P37" s="1"/>
  <c r="M37"/>
  <c r="K127" i="5" l="1"/>
  <c r="K165"/>
  <c r="L165" s="1"/>
  <c r="F89" i="1"/>
  <c r="G89" s="1"/>
  <c r="M89"/>
  <c r="L127" i="5" l="1"/>
  <c r="M110" i="1"/>
  <c r="O110"/>
  <c r="F110"/>
  <c r="G110" s="1"/>
  <c r="O122"/>
  <c r="M122" l="1"/>
  <c r="F122"/>
  <c r="G122" s="1"/>
</calcChain>
</file>

<file path=xl/sharedStrings.xml><?xml version="1.0" encoding="utf-8"?>
<sst xmlns="http://schemas.openxmlformats.org/spreadsheetml/2006/main" count="480" uniqueCount="327">
  <si>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</si>
  <si>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</si>
  <si>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</si>
  <si>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</si>
  <si>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</si>
  <si>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</si>
  <si>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</si>
  <si>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</si>
  <si>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</si>
  <si>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</si>
  <si>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</si>
  <si>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</si>
  <si>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</si>
  <si>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</si>
  <si>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</si>
  <si>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</si>
  <si>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</si>
  <si>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</si>
  <si>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</si>
  <si>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</si>
  <si>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</si>
  <si>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</si>
  <si>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</si>
  <si>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</si>
  <si>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</si>
  <si>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</si>
  <si>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</si>
  <si>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</si>
  <si>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</si>
  <si>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</si>
  <si>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</si>
  <si>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</si>
  <si>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</si>
  <si>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</si>
  <si>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</si>
  <si>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</si>
  <si>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</si>
  <si>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</si>
  <si>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</si>
  <si>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</si>
  <si>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</si>
  <si>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</si>
  <si>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</si>
  <si>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</si>
  <si>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</si>
  <si>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</si>
  <si>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</si>
  <si>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</si>
  <si>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</si>
  <si>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</si>
  <si>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</si>
  <si>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</si>
  <si>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</si>
  <si>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</si>
  <si>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</si>
  <si>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</si>
  <si>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</si>
  <si>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</si>
  <si>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</si>
  <si>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</si>
  <si>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</si>
  <si>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</si>
  <si>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</si>
  <si>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</si>
  <si>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</si>
  <si>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</si>
  <si>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</si>
  <si>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</si>
  <si>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</si>
  <si>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</si>
  <si>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</si>
  <si>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</si>
  <si>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</si>
  <si>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</si>
  <si>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</si>
  <si>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</si>
  <si>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</si>
  <si>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</si>
  <si>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</si>
  <si>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</si>
  <si>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</si>
  <si>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</si>
  <si>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</si>
  <si>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</si>
  <si>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</si>
  <si>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</si>
  <si>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</si>
  <si>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</si>
  <si>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</si>
  <si>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</si>
  <si>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</si>
  <si>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</si>
  <si>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</si>
  <si>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</si>
  <si>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</si>
  <si>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</si>
  <si>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</si>
  <si>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</si>
  <si>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</si>
  <si>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</si>
  <si>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</si>
  <si>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</si>
  <si>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</si>
  <si>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</si>
  <si>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</si>
  <si>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</si>
  <si>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</si>
  <si>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</si>
  <si>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</si>
  <si>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</si>
  <si>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</si>
  <si>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</si>
  <si>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</si>
  <si>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</si>
  <si>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</si>
  <si>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</si>
  <si>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</si>
  <si>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</si>
  <si>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</si>
  <si>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</si>
  <si>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I</t>
  </si>
  <si>
    <t>II</t>
  </si>
  <si>
    <t>III</t>
  </si>
  <si>
    <t>IV</t>
  </si>
  <si>
    <t>V</t>
  </si>
  <si>
    <t>VI</t>
  </si>
  <si>
    <t>Oneri sociali Dirigenza medica e veterinaria</t>
  </si>
  <si>
    <t>Oneri sociali Dirigenza medica universitaria</t>
  </si>
  <si>
    <t>Oneri sociali su retribuzione</t>
  </si>
  <si>
    <t>SCHEMA DI BILANCIO
Decreto interministeriale 20 marzo 2013</t>
  </si>
  <si>
    <t>STATO PATRIMONIALE
Attivo</t>
  </si>
  <si>
    <t>Importi: Unità di Euro</t>
  </si>
  <si>
    <t>IMMOBILIZZAZIONI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</si>
  <si>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</si>
  <si>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</si>
  <si>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</si>
  <si>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</si>
  <si>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</si>
  <si>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</si>
  <si>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</si>
  <si>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</si>
  <si>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</si>
  <si>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</si>
  <si>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</si>
  <si>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</si>
  <si>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</si>
  <si>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</si>
  <si>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</si>
  <si>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</si>
  <si>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</si>
  <si>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</si>
  <si>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</si>
  <si>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</si>
  <si>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</si>
  <si>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</si>
  <si>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</si>
  <si>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</si>
  <si>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</si>
  <si>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</si>
  <si>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</si>
  <si>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</si>
  <si>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</si>
  <si>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</si>
  <si>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</si>
  <si>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</si>
  <si>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</si>
  <si>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</si>
  <si>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</si>
  <si>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</si>
  <si>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</si>
  <si>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</si>
  <si>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</si>
  <si>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</si>
  <si>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</si>
  <si>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</si>
  <si>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</si>
  <si>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</si>
  <si>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</si>
  <si>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</si>
  <si>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</si>
  <si>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</si>
  <si>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</si>
  <si>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</si>
  <si>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</si>
  <si>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</si>
  <si>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</si>
  <si>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</si>
  <si>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</si>
  <si>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</si>
  <si>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</si>
  <si>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</si>
  <si>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</si>
  <si>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</si>
  <si>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</si>
  <si>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</si>
  <si>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</si>
  <si>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</si>
  <si>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</si>
  <si>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</si>
  <si>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</si>
  <si>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</si>
  <si>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</si>
  <si>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finanziamenti per investimenti</t>
  </si>
  <si>
    <t>Crediti v/Regione o Provincia Autonoma per incremento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</si>
  <si>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</si>
  <si>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</si>
  <si>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</si>
  <si>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</si>
  <si>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</si>
  <si>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</si>
  <si>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</si>
  <si>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</si>
  <si>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</si>
  <si>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</si>
  <si>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</si>
  <si>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</si>
  <si>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</si>
  <si>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</si>
  <si>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</si>
  <si>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</si>
  <si>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</si>
  <si>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</si>
  <si>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</si>
  <si>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</si>
  <si>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</si>
  <si>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</si>
  <si>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</si>
  <si>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</si>
  <si>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</si>
  <si>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</si>
  <si>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</si>
  <si>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</si>
  <si>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</si>
  <si>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</si>
  <si>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</si>
  <si>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</si>
  <si>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</si>
  <si>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</si>
  <si>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</si>
  <si>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 xml:space="preserve"> 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</si>
  <si>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</si>
  <si>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</si>
  <si>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</si>
  <si>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</si>
  <si>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</si>
  <si>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</si>
  <si>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</si>
  <si>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</si>
  <si>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</si>
  <si>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</si>
  <si>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</si>
  <si>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 xml:space="preserve">Contributi per ripiani perdite 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</si>
  <si>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</si>
  <si>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</si>
  <si>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</si>
  <si>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</si>
  <si>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</si>
  <si>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</si>
  <si>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</si>
  <si>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</si>
  <si>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</si>
  <si>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</si>
  <si>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</si>
  <si>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</si>
  <si>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</si>
  <si>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</si>
  <si>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</si>
  <si>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</si>
  <si>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</si>
  <si>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</si>
  <si>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</si>
  <si>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</si>
  <si>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</si>
  <si>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</si>
  <si>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</si>
  <si>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</si>
  <si>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</si>
  <si>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</si>
  <si>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</si>
  <si>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</si>
  <si>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</si>
  <si>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</si>
  <si>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</si>
  <si>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</si>
  <si>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</si>
  <si>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</si>
  <si>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</si>
  <si>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</si>
  <si>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</si>
  <si>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</si>
  <si>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</si>
  <si>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</si>
  <si>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</si>
  <si>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</si>
  <si>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Totale F)</t>
  </si>
  <si>
    <t>acc.personale (costo sul ruolo)</t>
  </si>
  <si>
    <t>RUOLO SANITARIO</t>
  </si>
  <si>
    <t>RUOLO PROFESSIONALE</t>
  </si>
  <si>
    <t>RUOLO TECNICO</t>
  </si>
  <si>
    <t>RUOLO AMMINISTRATIVO</t>
  </si>
  <si>
    <t>oneri sociali</t>
  </si>
  <si>
    <t>FISSE</t>
  </si>
  <si>
    <t>Tab.12</t>
  </si>
  <si>
    <t>fisse indet</t>
  </si>
  <si>
    <t>fisse det</t>
  </si>
  <si>
    <t>Tabella 13</t>
  </si>
  <si>
    <t>pos.+ risultato + acc indeterm</t>
  </si>
  <si>
    <t>pos.+ risultato + acc determ</t>
  </si>
  <si>
    <t>tot.costo personale</t>
  </si>
  <si>
    <t xml:space="preserve"> totale tempo indet</t>
  </si>
  <si>
    <t>totale tempo det</t>
  </si>
  <si>
    <t>oneri indet + det</t>
  </si>
  <si>
    <t>Esercizio 
2020</t>
  </si>
  <si>
    <t>Anno 2020</t>
  </si>
  <si>
    <t>Esercizio 
2021</t>
  </si>
  <si>
    <t>VARIAZIONE 2021/2020</t>
  </si>
  <si>
    <t>Anno 2021</t>
  </si>
  <si>
    <t>Preventivo 2021</t>
  </si>
  <si>
    <t>Consuntivo 2020</t>
  </si>
  <si>
    <t>Preconsuntivo 2021</t>
  </si>
  <si>
    <t>delta cons21 preven.2021</t>
  </si>
  <si>
    <t>delta cons21 precons.2021</t>
  </si>
  <si>
    <t>da fiile costi di Claudia</t>
  </si>
  <si>
    <t>delta</t>
  </si>
  <si>
    <t>Bilancio d'esercizio 2021 - Stato Patrimoniale</t>
  </si>
  <si>
    <t>(Approvato con deliberazione del Direttore Generale n.259 del 31.05.2022)</t>
  </si>
  <si>
    <t>Bilancio d'esercizio 2021 - Conto Economico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</si>
</sst>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8" formatCode="_-* #,##0_-;\-* #,##0_-;_-* &quot;-&quot;??_-;_-@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8"/>
      <color rgb="FFFF0000"/>
      <name val="DecimaWE Rg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Tahoma"/>
      <family val="2"/>
    </font>
    <font>
      <b/>
      <sz val="10"/>
      <name val="Tahoma"/>
      <family val="2"/>
    </font>
    <font>
      <b/>
      <sz val="12"/>
      <name val="New Century Schlbk"/>
    </font>
    <font>
      <b/>
      <sz val="14"/>
      <name val="DecimaWE Rg"/>
    </font>
    <font>
      <sz val="10"/>
      <color rgb="FFFF0000"/>
      <name val="DecimaWE Rg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6"/>
      <name val="DecimaWE Rg"/>
    </font>
    <font>
      <i/>
      <sz val="7"/>
      <name val="DecimaWE Rg"/>
    </font>
    <font>
      <b/>
      <sz val="8"/>
      <color rgb="FFFF0000"/>
      <name val="DecimaWE Rg"/>
    </font>
    <font>
      <b/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9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8" fillId="4" borderId="40" applyNumberFormat="0" applyAlignment="0" applyProtection="0"/>
    <xf numFmtId="0" fontId="19" fillId="0" borderId="41" applyNumberFormat="0" applyFill="0" applyAlignment="0" applyProtection="0"/>
    <xf numFmtId="0" fontId="20" fillId="13" borderId="42" applyNumberFormat="0" applyAlignment="0" applyProtection="0"/>
    <xf numFmtId="0" fontId="21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3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2" fillId="5" borderId="40" applyNumberFormat="0" applyAlignment="0" applyProtection="0"/>
    <xf numFmtId="169" fontId="2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6" fillId="10" borderId="0" applyNumberFormat="0" applyBorder="0" applyAlignment="0" applyProtection="0"/>
    <xf numFmtId="0" fontId="5" fillId="0" borderId="0"/>
    <xf numFmtId="0" fontId="1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5" fillId="6" borderId="43" applyNumberFormat="0" applyAlignment="0" applyProtection="0"/>
    <xf numFmtId="0" fontId="27" fillId="8" borderId="44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49" fontId="28" fillId="18" borderId="45">
      <alignment vertical="center"/>
    </xf>
    <xf numFmtId="49" fontId="5" fillId="19" borderId="45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6" applyNumberFormat="0" applyFill="0" applyAlignment="0" applyProtection="0"/>
    <xf numFmtId="0" fontId="32" fillId="0" borderId="47" applyNumberFormat="0" applyFill="0" applyAlignment="0" applyProtection="0"/>
    <xf numFmtId="0" fontId="33" fillId="0" borderId="4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9" applyNumberFormat="0" applyFill="0" applyAlignment="0" applyProtection="0"/>
    <xf numFmtId="0" fontId="36" fillId="20" borderId="0" applyNumberFormat="0" applyBorder="0" applyAlignment="0" applyProtection="0"/>
    <xf numFmtId="0" fontId="37" fillId="21" borderId="0" applyNumberFormat="0" applyBorder="0" applyAlignment="0" applyProtection="0"/>
    <xf numFmtId="172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3" fontId="40" fillId="0" borderId="0">
      <alignment horizontal="left"/>
    </xf>
    <xf numFmtId="164" fontId="1" fillId="0" borderId="0" applyFont="0" applyFill="0" applyBorder="0" applyAlignment="0" applyProtection="0"/>
    <xf numFmtId="0" fontId="1" fillId="0" borderId="0"/>
  </cellStyleXfs>
  <cellXfs count="405">
    <xf numFmtId="0" fontId="0" fillId="0" borderId="0" xfId="0"/>
    <xf numFmtId="0" fontId="4" fillId="0" borderId="0" xfId="0" applyFont="1" applyAlignment="1">
      <alignment vertical="center"/>
    </xf>
    <xf numFmtId="165" fontId="6" fillId="0" borderId="0" xfId="2" applyNumberFormat="1" applyFont="1" applyFill="1" applyAlignment="1">
      <alignment vertical="center"/>
    </xf>
    <xf numFmtId="10" fontId="6" fillId="0" borderId="0" xfId="2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5" fontId="8" fillId="0" borderId="0" xfId="2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10" fontId="8" fillId="0" borderId="0" xfId="2" applyNumberFormat="1" applyFont="1" applyFill="1" applyBorder="1" applyAlignment="1" applyProtection="1">
      <alignment horizontal="right" vertical="center"/>
    </xf>
    <xf numFmtId="165" fontId="8" fillId="0" borderId="0" xfId="2" quotePrefix="1" applyNumberFormat="1" applyFont="1" applyFill="1" applyBorder="1" applyAlignment="1" applyProtection="1">
      <alignment horizontal="center" vertical="center" wrapText="1"/>
    </xf>
    <xf numFmtId="10" fontId="8" fillId="0" borderId="0" xfId="2" quotePrefix="1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vertical="center"/>
    </xf>
    <xf numFmtId="10" fontId="8" fillId="0" borderId="0" xfId="2" applyNumberFormat="1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10" fontId="9" fillId="0" borderId="0" xfId="3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/>
    </xf>
    <xf numFmtId="10" fontId="11" fillId="0" borderId="0" xfId="3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10" fontId="8" fillId="0" borderId="0" xfId="3" applyNumberFormat="1" applyFont="1" applyFill="1" applyBorder="1" applyAlignment="1" applyProtection="1">
      <alignment horizontal="right" vertical="center"/>
    </xf>
    <xf numFmtId="10" fontId="9" fillId="0" borderId="0" xfId="3" applyNumberFormat="1" applyFont="1" applyFill="1" applyBorder="1" applyAlignment="1" applyProtection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15" xfId="0" quotePrefix="1" applyFont="1" applyBorder="1" applyAlignment="1" applyProtection="1">
      <alignment horizontal="left" vertical="center"/>
    </xf>
    <xf numFmtId="0" fontId="4" fillId="0" borderId="15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3" fillId="0" borderId="15" xfId="0" applyFont="1" applyBorder="1" applyAlignment="1" applyProtection="1">
      <alignment horizontal="left"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0" fontId="6" fillId="0" borderId="0" xfId="2" applyNumberFormat="1" applyFont="1" applyFill="1" applyAlignment="1">
      <alignment vertical="center" wrapText="1"/>
    </xf>
    <xf numFmtId="0" fontId="11" fillId="0" borderId="15" xfId="0" applyFont="1" applyBorder="1" applyAlignment="1" applyProtection="1">
      <alignment horizontal="left" vertical="center" wrapText="1"/>
    </xf>
    <xf numFmtId="10" fontId="9" fillId="3" borderId="51" xfId="3" applyNumberFormat="1" applyFont="1" applyFill="1" applyBorder="1" applyAlignment="1" applyProtection="1">
      <alignment horizontal="right" vertical="center"/>
    </xf>
    <xf numFmtId="10" fontId="9" fillId="3" borderId="33" xfId="3" applyNumberFormat="1" applyFont="1" applyFill="1" applyBorder="1" applyAlignment="1" applyProtection="1">
      <alignment horizontal="right" vertical="center"/>
    </xf>
    <xf numFmtId="10" fontId="9" fillId="3" borderId="8" xfId="3" applyNumberFormat="1" applyFont="1" applyFill="1" applyBorder="1" applyAlignment="1" applyProtection="1">
      <alignment horizontal="right" vertical="center"/>
    </xf>
    <xf numFmtId="10" fontId="9" fillId="3" borderId="53" xfId="3" applyNumberFormat="1" applyFont="1" applyFill="1" applyBorder="1" applyAlignment="1" applyProtection="1">
      <alignment horizontal="right" vertical="center"/>
    </xf>
    <xf numFmtId="10" fontId="8" fillId="0" borderId="8" xfId="2" quotePrefix="1" applyNumberFormat="1" applyFont="1" applyFill="1" applyBorder="1" applyAlignment="1" applyProtection="1">
      <alignment horizontal="center" vertical="center" wrapText="1"/>
    </xf>
    <xf numFmtId="10" fontId="8" fillId="0" borderId="13" xfId="2" applyNumberFormat="1" applyFont="1" applyFill="1" applyBorder="1" applyAlignment="1" applyProtection="1">
      <alignment horizontal="right" vertical="center" wrapText="1"/>
    </xf>
    <xf numFmtId="10" fontId="8" fillId="0" borderId="17" xfId="2" applyNumberFormat="1" applyFont="1" applyFill="1" applyBorder="1" applyAlignment="1" applyProtection="1">
      <alignment horizontal="right" vertical="center"/>
    </xf>
    <xf numFmtId="10" fontId="9" fillId="0" borderId="50" xfId="3" applyNumberFormat="1" applyFont="1" applyFill="1" applyBorder="1" applyAlignment="1">
      <alignment vertical="center"/>
    </xf>
    <xf numFmtId="10" fontId="11" fillId="0" borderId="50" xfId="3" applyNumberFormat="1" applyFont="1" applyFill="1" applyBorder="1" applyAlignment="1" applyProtection="1">
      <alignment horizontal="right" vertical="center"/>
    </xf>
    <xf numFmtId="10" fontId="8" fillId="0" borderId="50" xfId="3" applyNumberFormat="1" applyFont="1" applyFill="1" applyBorder="1" applyAlignment="1" applyProtection="1">
      <alignment horizontal="right" vertical="center"/>
    </xf>
    <xf numFmtId="10" fontId="9" fillId="0" borderId="50" xfId="3" applyNumberFormat="1" applyFont="1" applyFill="1" applyBorder="1" applyAlignment="1" applyProtection="1">
      <alignment horizontal="right" vertical="center"/>
    </xf>
    <xf numFmtId="10" fontId="9" fillId="0" borderId="52" xfId="3" applyNumberFormat="1" applyFont="1" applyFill="1" applyBorder="1" applyAlignment="1" applyProtection="1">
      <alignment horizontal="right" vertical="center"/>
    </xf>
    <xf numFmtId="10" fontId="9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>
      <alignment horizontal="right" vertical="center"/>
    </xf>
    <xf numFmtId="10" fontId="9" fillId="0" borderId="52" xfId="3" applyNumberFormat="1" applyFont="1" applyFill="1" applyBorder="1" applyAlignment="1">
      <alignment horizontal="right" vertical="center"/>
    </xf>
    <xf numFmtId="10" fontId="9" fillId="0" borderId="17" xfId="3" applyNumberFormat="1" applyFont="1" applyFill="1" applyBorder="1" applyAlignment="1">
      <alignment horizontal="right" vertical="center"/>
    </xf>
    <xf numFmtId="10" fontId="9" fillId="0" borderId="54" xfId="3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 applyProtection="1">
      <alignment horizontal="left" vertical="center"/>
    </xf>
    <xf numFmtId="43" fontId="9" fillId="0" borderId="15" xfId="1" applyFont="1" applyBorder="1" applyAlignment="1" applyProtection="1">
      <alignment horizontal="left" vertical="center"/>
    </xf>
    <xf numFmtId="43" fontId="9" fillId="0" borderId="15" xfId="1" applyFont="1" applyFill="1" applyBorder="1" applyAlignment="1" applyProtection="1">
      <alignment horizontal="left" vertical="center"/>
    </xf>
    <xf numFmtId="43" fontId="8" fillId="0" borderId="15" xfId="1" applyFont="1" applyFill="1" applyBorder="1" applyAlignment="1" applyProtection="1">
      <alignment horizontal="left" vertical="center"/>
    </xf>
    <xf numFmtId="43" fontId="8" fillId="0" borderId="15" xfId="1" applyFont="1" applyBorder="1" applyAlignment="1" applyProtection="1">
      <alignment horizontal="right" vertical="center"/>
    </xf>
    <xf numFmtId="43" fontId="9" fillId="0" borderId="15" xfId="1" applyFont="1" applyBorder="1" applyAlignment="1" applyProtection="1">
      <alignment horizontal="right" vertical="center"/>
    </xf>
    <xf numFmtId="43" fontId="9" fillId="0" borderId="16" xfId="1" applyFont="1" applyBorder="1" applyAlignment="1" applyProtection="1">
      <alignment horizontal="right" vertical="center"/>
    </xf>
    <xf numFmtId="43" fontId="9" fillId="0" borderId="16" xfId="1" applyFont="1" applyFill="1" applyBorder="1" applyAlignment="1" applyProtection="1">
      <alignment horizontal="right" vertical="center"/>
    </xf>
    <xf numFmtId="43" fontId="9" fillId="2" borderId="3" xfId="1" applyFont="1" applyFill="1" applyBorder="1" applyAlignment="1" applyProtection="1">
      <alignment horizontal="right" vertical="center"/>
    </xf>
    <xf numFmtId="43" fontId="9" fillId="2" borderId="22" xfId="1" applyFont="1" applyFill="1" applyBorder="1" applyAlignment="1" applyProtection="1">
      <alignment horizontal="right" vertical="center"/>
    </xf>
    <xf numFmtId="43" fontId="8" fillId="0" borderId="16" xfId="1" applyFont="1" applyBorder="1" applyAlignment="1">
      <alignment horizontal="right" vertical="center"/>
    </xf>
    <xf numFmtId="43" fontId="9" fillId="0" borderId="30" xfId="1" applyFont="1" applyFill="1" applyBorder="1" applyAlignment="1">
      <alignment horizontal="right" vertical="center"/>
    </xf>
    <xf numFmtId="0" fontId="6" fillId="0" borderId="0" xfId="78" applyFont="1" applyAlignment="1">
      <alignment vertical="center"/>
    </xf>
    <xf numFmtId="20" fontId="6" fillId="0" borderId="0" xfId="78" applyNumberFormat="1" applyFont="1" applyBorder="1" applyAlignment="1">
      <alignment horizontal="center" vertical="center"/>
    </xf>
    <xf numFmtId="0" fontId="4" fillId="0" borderId="0" xfId="78" applyFont="1" applyBorder="1" applyAlignment="1">
      <alignment vertical="center"/>
    </xf>
    <xf numFmtId="0" fontId="8" fillId="0" borderId="0" xfId="78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3" fontId="9" fillId="0" borderId="0" xfId="78" applyNumberFormat="1" applyFont="1" applyBorder="1" applyAlignment="1">
      <alignment horizontal="center" vertical="center"/>
    </xf>
    <xf numFmtId="3" fontId="8" fillId="0" borderId="8" xfId="2" quotePrefix="1" applyNumberFormat="1" applyFont="1" applyFill="1" applyBorder="1" applyAlignment="1" applyProtection="1">
      <alignment horizontal="center" vertical="center" wrapText="1"/>
    </xf>
    <xf numFmtId="0" fontId="6" fillId="0" borderId="0" xfId="78" applyFont="1" applyFill="1" applyAlignment="1">
      <alignment vertical="center"/>
    </xf>
    <xf numFmtId="0" fontId="4" fillId="0" borderId="14" xfId="78" applyFont="1" applyBorder="1" applyAlignment="1" applyProtection="1">
      <alignment horizontal="center" vertical="center" wrapText="1"/>
    </xf>
    <xf numFmtId="0" fontId="4" fillId="0" borderId="0" xfId="78" applyFont="1" applyBorder="1" applyAlignment="1" applyProtection="1">
      <alignment horizontal="center" vertical="center" wrapText="1"/>
    </xf>
    <xf numFmtId="173" fontId="4" fillId="0" borderId="10" xfId="116" applyFont="1" applyBorder="1" applyAlignment="1">
      <alignment horizontal="left" vertical="center"/>
    </xf>
    <xf numFmtId="165" fontId="8" fillId="0" borderId="10" xfId="78" applyNumberFormat="1" applyFont="1" applyBorder="1" applyAlignment="1" applyProtection="1">
      <alignment horizontal="right" vertical="center" wrapText="1"/>
    </xf>
    <xf numFmtId="165" fontId="8" fillId="0" borderId="0" xfId="78" applyNumberFormat="1" applyFont="1" applyBorder="1" applyAlignment="1" applyProtection="1">
      <alignment horizontal="right" vertical="center" wrapText="1"/>
    </xf>
    <xf numFmtId="10" fontId="8" fillId="0" borderId="13" xfId="3" applyNumberFormat="1" applyFont="1" applyBorder="1" applyAlignment="1" applyProtection="1">
      <alignment horizontal="right" vertical="center" wrapText="1"/>
    </xf>
    <xf numFmtId="43" fontId="9" fillId="0" borderId="14" xfId="1" applyFont="1" applyBorder="1" applyAlignment="1" applyProtection="1">
      <alignment horizontal="center" vertical="center"/>
    </xf>
    <xf numFmtId="43" fontId="9" fillId="0" borderId="0" xfId="1" applyFont="1" applyBorder="1" applyAlignment="1" applyProtection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 applyProtection="1">
      <alignment horizontal="right" vertical="center"/>
    </xf>
    <xf numFmtId="43" fontId="13" fillId="0" borderId="16" xfId="1" applyFont="1" applyBorder="1" applyAlignment="1" applyProtection="1">
      <alignment horizontal="right" vertical="center"/>
    </xf>
    <xf numFmtId="10" fontId="13" fillId="0" borderId="17" xfId="3" applyNumberFormat="1" applyFont="1" applyBorder="1" applyAlignment="1" applyProtection="1">
      <alignment horizontal="right" vertical="center"/>
    </xf>
    <xf numFmtId="0" fontId="9" fillId="0" borderId="0" xfId="78" applyFont="1" applyAlignment="1">
      <alignment vertical="center"/>
    </xf>
    <xf numFmtId="43" fontId="9" fillId="0" borderId="14" xfId="1" applyFont="1" applyBorder="1" applyAlignment="1">
      <alignment vertical="center"/>
    </xf>
    <xf numFmtId="43" fontId="13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center" vertical="center"/>
    </xf>
    <xf numFmtId="43" fontId="11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right" vertical="center"/>
    </xf>
    <xf numFmtId="43" fontId="11" fillId="0" borderId="16" xfId="1" applyFont="1" applyFill="1" applyBorder="1" applyAlignment="1" applyProtection="1">
      <alignment horizontal="right" vertical="center"/>
    </xf>
    <xf numFmtId="0" fontId="8" fillId="0" borderId="0" xfId="78" applyFont="1" applyAlignment="1">
      <alignment vertical="center"/>
    </xf>
    <xf numFmtId="43" fontId="8" fillId="0" borderId="14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16" xfId="1" applyFont="1" applyBorder="1" applyAlignment="1" applyProtection="1">
      <alignment horizontal="right" vertical="center"/>
    </xf>
    <xf numFmtId="165" fontId="8" fillId="0" borderId="0" xfId="78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165" fontId="9" fillId="0" borderId="0" xfId="78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43" fontId="13" fillId="0" borderId="14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left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0" fontId="11" fillId="0" borderId="0" xfId="78" applyFont="1" applyAlignment="1">
      <alignment vertical="center"/>
    </xf>
    <xf numFmtId="165" fontId="11" fillId="0" borderId="0" xfId="78" applyNumberFormat="1" applyFont="1" applyAlignment="1">
      <alignment vertical="center"/>
    </xf>
    <xf numFmtId="43" fontId="8" fillId="0" borderId="15" xfId="1" applyFont="1" applyFill="1" applyBorder="1" applyAlignment="1">
      <alignment vertical="center"/>
    </xf>
    <xf numFmtId="43" fontId="11" fillId="0" borderId="3" xfId="1" applyFont="1" applyBorder="1" applyAlignment="1" applyProtection="1">
      <alignment horizontal="center" vertical="center"/>
    </xf>
    <xf numFmtId="43" fontId="11" fillId="0" borderId="1" xfId="1" applyFont="1" applyBorder="1" applyAlignment="1" applyProtection="1">
      <alignment horizontal="center" vertical="center"/>
    </xf>
    <xf numFmtId="43" fontId="9" fillId="0" borderId="12" xfId="1" applyFont="1" applyBorder="1" applyAlignment="1">
      <alignment vertical="center"/>
    </xf>
    <xf numFmtId="43" fontId="9" fillId="0" borderId="10" xfId="1" applyFont="1" applyBorder="1" applyAlignment="1">
      <alignment vertical="center"/>
    </xf>
    <xf numFmtId="43" fontId="8" fillId="0" borderId="0" xfId="1" quotePrefix="1" applyFont="1" applyFill="1" applyBorder="1" applyAlignment="1" applyProtection="1">
      <alignment horizontal="left" vertical="center"/>
    </xf>
    <xf numFmtId="43" fontId="8" fillId="0" borderId="16" xfId="1" applyFont="1" applyBorder="1" applyAlignment="1">
      <alignment vertical="center"/>
    </xf>
    <xf numFmtId="43" fontId="11" fillId="0" borderId="15" xfId="1" quotePrefix="1" applyFont="1" applyFill="1" applyBorder="1" applyAlignment="1" applyProtection="1">
      <alignment horizontal="left" vertical="center"/>
    </xf>
    <xf numFmtId="43" fontId="8" fillId="0" borderId="34" xfId="1" applyFont="1" applyBorder="1" applyAlignment="1" applyProtection="1">
      <alignment horizontal="right" vertical="center"/>
    </xf>
    <xf numFmtId="43" fontId="8" fillId="0" borderId="10" xfId="1" applyFont="1" applyBorder="1" applyAlignment="1" applyProtection="1">
      <alignment horizontal="right" vertical="center"/>
    </xf>
    <xf numFmtId="43" fontId="8" fillId="0" borderId="37" xfId="1" applyFont="1" applyBorder="1" applyAlignment="1" applyProtection="1">
      <alignment horizontal="right" vertical="center"/>
    </xf>
    <xf numFmtId="43" fontId="9" fillId="0" borderId="0" xfId="1" applyFont="1" applyFill="1" applyBorder="1" applyAlignment="1" applyProtection="1">
      <alignment horizontal="left" vertical="center"/>
    </xf>
    <xf numFmtId="43" fontId="9" fillId="0" borderId="12" xfId="1" applyFont="1" applyBorder="1" applyAlignment="1" applyProtection="1">
      <alignment horizontal="right" vertical="center"/>
    </xf>
    <xf numFmtId="10" fontId="9" fillId="0" borderId="13" xfId="3" applyNumberFormat="1" applyFont="1" applyBorder="1" applyAlignment="1" applyProtection="1">
      <alignment horizontal="right" vertical="center"/>
    </xf>
    <xf numFmtId="43" fontId="9" fillId="0" borderId="14" xfId="1" applyFont="1" applyBorder="1" applyAlignment="1" applyProtection="1">
      <alignment vertical="center"/>
    </xf>
    <xf numFmtId="43" fontId="9" fillId="0" borderId="15" xfId="1" applyFont="1" applyFill="1" applyBorder="1" applyAlignment="1" applyProtection="1">
      <alignment vertical="center"/>
    </xf>
    <xf numFmtId="43" fontId="9" fillId="0" borderId="0" xfId="1" applyFont="1" applyBorder="1" applyAlignment="1" applyProtection="1">
      <alignment vertical="center"/>
    </xf>
    <xf numFmtId="43" fontId="13" fillId="0" borderId="15" xfId="1" applyFont="1" applyFill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>
      <alignment horizontal="left" vertical="center"/>
    </xf>
    <xf numFmtId="43" fontId="11" fillId="0" borderId="56" xfId="1" applyFont="1" applyBorder="1" applyAlignment="1" applyProtection="1">
      <alignment horizontal="center" vertical="center"/>
    </xf>
    <xf numFmtId="43" fontId="9" fillId="0" borderId="56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8" fillId="0" borderId="57" xfId="1" applyFont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 wrapText="1"/>
    </xf>
    <xf numFmtId="43" fontId="11" fillId="0" borderId="0" xfId="1" applyFont="1" applyFill="1" applyBorder="1" applyAlignment="1" applyProtection="1">
      <alignment vertical="center"/>
    </xf>
    <xf numFmtId="43" fontId="8" fillId="0" borderId="16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 wrapText="1"/>
    </xf>
    <xf numFmtId="43" fontId="8" fillId="0" borderId="39" xfId="1" applyFont="1" applyBorder="1" applyAlignment="1" applyProtection="1">
      <alignment vertical="center"/>
    </xf>
    <xf numFmtId="43" fontId="9" fillId="0" borderId="0" xfId="1" applyFont="1" applyFill="1" applyBorder="1" applyAlignment="1" applyProtection="1">
      <alignment vertical="center"/>
    </xf>
    <xf numFmtId="10" fontId="13" fillId="3" borderId="8" xfId="3" applyNumberFormat="1" applyFont="1" applyFill="1" applyBorder="1" applyAlignment="1" applyProtection="1">
      <alignment horizontal="right" vertical="center"/>
    </xf>
    <xf numFmtId="43" fontId="9" fillId="0" borderId="10" xfId="1" applyFont="1" applyBorder="1" applyAlignment="1" applyProtection="1">
      <alignment vertical="center"/>
    </xf>
    <xf numFmtId="43" fontId="9" fillId="0" borderId="15" xfId="1" applyFont="1" applyBorder="1" applyAlignment="1" applyProtection="1">
      <alignment vertical="center"/>
    </xf>
    <xf numFmtId="43" fontId="9" fillId="0" borderId="37" xfId="1" applyFont="1" applyBorder="1" applyAlignment="1" applyProtection="1">
      <alignment vertical="center"/>
    </xf>
    <xf numFmtId="43" fontId="9" fillId="0" borderId="14" xfId="1" applyFont="1" applyFill="1" applyBorder="1" applyAlignment="1" applyProtection="1">
      <alignment vertical="center"/>
    </xf>
    <xf numFmtId="10" fontId="11" fillId="0" borderId="17" xfId="3" applyNumberFormat="1" applyFont="1" applyBorder="1" applyAlignment="1" applyProtection="1">
      <alignment horizontal="right" vertical="center"/>
    </xf>
    <xf numFmtId="0" fontId="9" fillId="0" borderId="0" xfId="78" applyFont="1" applyFill="1" applyBorder="1" applyAlignment="1">
      <alignment vertical="center"/>
    </xf>
    <xf numFmtId="165" fontId="9" fillId="0" borderId="0" xfId="78" applyNumberFormat="1" applyFont="1" applyFill="1" applyBorder="1" applyAlignment="1">
      <alignment vertical="center"/>
    </xf>
    <xf numFmtId="10" fontId="13" fillId="3" borderId="53" xfId="3" applyNumberFormat="1" applyFont="1" applyFill="1" applyBorder="1" applyAlignment="1" applyProtection="1">
      <alignment horizontal="right" vertical="center"/>
    </xf>
    <xf numFmtId="0" fontId="9" fillId="0" borderId="0" xfId="78" applyFont="1" applyFill="1" applyAlignment="1">
      <alignment vertical="center"/>
    </xf>
    <xf numFmtId="165" fontId="9" fillId="0" borderId="0" xfId="78" applyNumberFormat="1" applyFont="1" applyFill="1" applyAlignment="1">
      <alignment vertical="center"/>
    </xf>
    <xf numFmtId="43" fontId="8" fillId="0" borderId="15" xfId="1" applyFont="1" applyFill="1" applyBorder="1" applyAlignment="1" applyProtection="1">
      <alignment vertical="center"/>
    </xf>
    <xf numFmtId="10" fontId="13" fillId="3" borderId="59" xfId="3" applyNumberFormat="1" applyFont="1" applyFill="1" applyBorder="1" applyAlignment="1" applyProtection="1">
      <alignment horizontal="righ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8" fillId="0" borderId="0" xfId="78" applyFont="1" applyFill="1" applyAlignment="1">
      <alignment vertical="center"/>
    </xf>
    <xf numFmtId="165" fontId="8" fillId="0" borderId="0" xfId="78" applyNumberFormat="1" applyFont="1" applyFill="1" applyAlignment="1">
      <alignment vertical="center"/>
    </xf>
    <xf numFmtId="3" fontId="8" fillId="0" borderId="0" xfId="78" applyNumberFormat="1" applyFont="1" applyBorder="1" applyAlignment="1">
      <alignment horizontal="right" vertical="center"/>
    </xf>
    <xf numFmtId="0" fontId="8" fillId="0" borderId="0" xfId="78" applyFont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43" fontId="9" fillId="0" borderId="14" xfId="1" applyFont="1" applyBorder="1" applyAlignment="1" applyProtection="1">
      <alignment horizontal="center" vertical="center" wrapText="1"/>
    </xf>
    <xf numFmtId="43" fontId="9" fillId="0" borderId="0" xfId="1" applyFont="1" applyBorder="1" applyAlignment="1" applyProtection="1">
      <alignment horizontal="center" vertical="center" wrapText="1"/>
    </xf>
    <xf numFmtId="43" fontId="9" fillId="0" borderId="0" xfId="1" applyFont="1" applyFill="1" applyBorder="1" applyAlignment="1">
      <alignment horizontal="left" vertical="center"/>
    </xf>
    <xf numFmtId="43" fontId="8" fillId="0" borderId="10" xfId="1" applyFont="1" applyBorder="1" applyAlignment="1" applyProtection="1">
      <alignment horizontal="right" vertical="center" wrapText="1"/>
    </xf>
    <xf numFmtId="43" fontId="8" fillId="0" borderId="15" xfId="1" applyFont="1" applyBorder="1" applyAlignment="1" applyProtection="1">
      <alignment horizontal="right" vertical="center" wrapText="1"/>
    </xf>
    <xf numFmtId="3" fontId="8" fillId="0" borderId="17" xfId="78" applyNumberFormat="1" applyFont="1" applyBorder="1" applyAlignment="1" applyProtection="1">
      <alignment horizontal="right" vertical="center" wrapText="1"/>
    </xf>
    <xf numFmtId="3" fontId="9" fillId="0" borderId="17" xfId="78" applyNumberFormat="1" applyFont="1" applyBorder="1" applyAlignment="1" applyProtection="1">
      <alignment horizontal="right" vertical="center"/>
    </xf>
    <xf numFmtId="43" fontId="9" fillId="0" borderId="0" xfId="78" applyNumberFormat="1" applyFont="1" applyAlignment="1">
      <alignment vertical="center"/>
    </xf>
    <xf numFmtId="43" fontId="9" fillId="0" borderId="0" xfId="1" applyFont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left" vertical="center"/>
    </xf>
    <xf numFmtId="43" fontId="9" fillId="0" borderId="14" xfId="1" applyFont="1" applyBorder="1" applyAlignment="1" applyProtection="1">
      <alignment horizontal="left" vertical="center"/>
    </xf>
    <xf numFmtId="43" fontId="9" fillId="0" borderId="10" xfId="1" applyFont="1" applyBorder="1" applyAlignment="1" applyProtection="1">
      <alignment horizontal="right" vertical="center"/>
    </xf>
    <xf numFmtId="10" fontId="9" fillId="0" borderId="17" xfId="3" applyNumberFormat="1" applyFont="1" applyBorder="1" applyAlignment="1" applyProtection="1">
      <alignment horizontal="right" vertical="center"/>
    </xf>
    <xf numFmtId="43" fontId="9" fillId="0" borderId="37" xfId="1" applyFont="1" applyBorder="1" applyAlignment="1" applyProtection="1">
      <alignment horizontal="right" vertical="center"/>
    </xf>
    <xf numFmtId="43" fontId="9" fillId="0" borderId="14" xfId="1" quotePrefix="1" applyFont="1" applyBorder="1" applyAlignment="1" applyProtection="1">
      <alignment horizontal="left" vertical="center"/>
    </xf>
    <xf numFmtId="43" fontId="9" fillId="0" borderId="0" xfId="1" quotePrefix="1" applyFont="1" applyBorder="1" applyAlignment="1" applyProtection="1">
      <alignment horizontal="center"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8" xfId="1" applyFont="1" applyBorder="1" applyAlignment="1" applyProtection="1">
      <alignment horizontal="center" vertical="center"/>
    </xf>
    <xf numFmtId="43" fontId="9" fillId="0" borderId="15" xfId="1" applyFont="1" applyFill="1" applyBorder="1" applyAlignment="1">
      <alignment horizontal="left" vertical="center"/>
    </xf>
    <xf numFmtId="43" fontId="13" fillId="0" borderId="15" xfId="1" applyFont="1" applyFill="1" applyBorder="1" applyAlignment="1" applyProtection="1">
      <alignment horizontal="left" vertical="center"/>
    </xf>
    <xf numFmtId="43" fontId="9" fillId="0" borderId="14" xfId="1" applyFont="1" applyBorder="1" applyAlignment="1">
      <alignment horizontal="center" vertical="center"/>
    </xf>
    <xf numFmtId="43" fontId="9" fillId="0" borderId="0" xfId="1" applyFont="1" applyBorder="1" applyAlignment="1">
      <alignment horizontal="left" vertical="center"/>
    </xf>
    <xf numFmtId="43" fontId="9" fillId="0" borderId="34" xfId="1" applyFont="1" applyBorder="1" applyAlignment="1" applyProtection="1">
      <alignment horizontal="right" vertical="center"/>
    </xf>
    <xf numFmtId="0" fontId="8" fillId="0" borderId="0" xfId="78" applyFont="1" applyAlignment="1">
      <alignment horizontal="center" vertical="center"/>
    </xf>
    <xf numFmtId="3" fontId="8" fillId="0" borderId="0" xfId="78" applyNumberFormat="1" applyFont="1" applyAlignment="1">
      <alignment vertical="center"/>
    </xf>
    <xf numFmtId="0" fontId="6" fillId="0" borderId="0" xfId="78" applyFont="1" applyAlignment="1">
      <alignment horizontal="center" vertical="center"/>
    </xf>
    <xf numFmtId="3" fontId="5" fillId="0" borderId="0" xfId="78" applyNumberFormat="1" applyFont="1"/>
    <xf numFmtId="43" fontId="9" fillId="0" borderId="16" xfId="1" applyFont="1" applyFill="1" applyBorder="1" applyAlignment="1">
      <alignment vertical="center"/>
    </xf>
    <xf numFmtId="43" fontId="11" fillId="0" borderId="16" xfId="1" applyFont="1" applyBorder="1" applyAlignment="1" applyProtection="1">
      <alignment horizontal="right" vertical="center"/>
    </xf>
    <xf numFmtId="43" fontId="8" fillId="0" borderId="12" xfId="1" applyFont="1" applyBorder="1" applyAlignment="1" applyProtection="1">
      <alignment horizontal="right" vertical="center"/>
    </xf>
    <xf numFmtId="43" fontId="9" fillId="0" borderId="60" xfId="1" applyFont="1" applyBorder="1" applyAlignment="1" applyProtection="1">
      <alignment horizontal="right" vertical="center"/>
    </xf>
    <xf numFmtId="43" fontId="11" fillId="0" borderId="34" xfId="1" applyFont="1" applyBorder="1" applyAlignment="1" applyProtection="1">
      <alignment horizontal="right" vertical="center"/>
    </xf>
    <xf numFmtId="43" fontId="9" fillId="0" borderId="60" xfId="1" applyFont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10" fontId="45" fillId="0" borderId="50" xfId="3" applyNumberFormat="1" applyFont="1" applyFill="1" applyBorder="1" applyAlignment="1" applyProtection="1">
      <alignment horizontal="right" vertical="center"/>
    </xf>
    <xf numFmtId="3" fontId="6" fillId="0" borderId="0" xfId="1" applyNumberFormat="1" applyFont="1" applyFill="1" applyAlignment="1">
      <alignment vertical="center"/>
    </xf>
    <xf numFmtId="3" fontId="7" fillId="0" borderId="2" xfId="1" applyNumberFormat="1" applyFont="1" applyFill="1" applyBorder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horizontal="left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11" xfId="1" applyNumberFormat="1" applyFont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 applyProtection="1">
      <alignment horizontal="right" vertical="center" wrapText="1"/>
    </xf>
    <xf numFmtId="3" fontId="9" fillId="0" borderId="15" xfId="1" applyNumberFormat="1" applyFont="1" applyBorder="1" applyAlignment="1" applyProtection="1">
      <alignment horizontal="left" vertical="center"/>
    </xf>
    <xf numFmtId="3" fontId="9" fillId="0" borderId="15" xfId="1" applyNumberFormat="1" applyFont="1" applyFill="1" applyBorder="1" applyAlignment="1" applyProtection="1">
      <alignment horizontal="left" vertical="center"/>
    </xf>
    <xf numFmtId="3" fontId="8" fillId="0" borderId="16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left" vertical="center"/>
    </xf>
    <xf numFmtId="3" fontId="8" fillId="0" borderId="15" xfId="1" applyNumberFormat="1" applyFont="1" applyFill="1" applyBorder="1" applyAlignment="1" applyProtection="1">
      <alignment horizontal="left" vertical="center"/>
    </xf>
    <xf numFmtId="3" fontId="9" fillId="0" borderId="15" xfId="1" applyNumberFormat="1" applyFont="1" applyFill="1" applyBorder="1" applyAlignment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Fill="1" applyBorder="1" applyAlignment="1" applyProtection="1">
      <alignment horizontal="right" vertical="center"/>
    </xf>
    <xf numFmtId="3" fontId="13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Fill="1" applyBorder="1" applyAlignment="1" applyProtection="1">
      <alignment horizontal="right" vertical="center"/>
    </xf>
    <xf numFmtId="3" fontId="9" fillId="2" borderId="18" xfId="1" applyNumberFormat="1" applyFont="1" applyFill="1" applyBorder="1" applyAlignment="1" applyProtection="1">
      <alignment horizontal="right" vertical="center"/>
    </xf>
    <xf numFmtId="3" fontId="9" fillId="3" borderId="18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Border="1" applyAlignment="1" applyProtection="1">
      <alignment horizontal="right" vertical="center"/>
    </xf>
    <xf numFmtId="3" fontId="9" fillId="0" borderId="20" xfId="1" applyNumberFormat="1" applyFont="1" applyBorder="1" applyAlignment="1" applyProtection="1">
      <alignment horizontal="right" vertical="center"/>
    </xf>
    <xf numFmtId="3" fontId="9" fillId="0" borderId="20" xfId="1" applyNumberFormat="1" applyFont="1" applyFill="1" applyBorder="1" applyAlignment="1" applyProtection="1">
      <alignment horizontal="right" vertical="center"/>
    </xf>
    <xf numFmtId="3" fontId="9" fillId="2" borderId="23" xfId="1" applyNumberFormat="1" applyFont="1" applyFill="1" applyBorder="1" applyAlignment="1" applyProtection="1">
      <alignment horizontal="right" vertical="center"/>
    </xf>
    <xf numFmtId="3" fontId="9" fillId="3" borderId="23" xfId="1" applyNumberFormat="1" applyFont="1" applyFill="1" applyBorder="1" applyAlignment="1" applyProtection="1">
      <alignment horizontal="right" vertical="center"/>
    </xf>
    <xf numFmtId="3" fontId="9" fillId="0" borderId="16" xfId="1" applyNumberFormat="1" applyFont="1" applyBorder="1" applyAlignment="1" applyProtection="1">
      <alignment horizontal="right" vertical="center"/>
    </xf>
    <xf numFmtId="3" fontId="9" fillId="0" borderId="16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Fill="1" applyBorder="1" applyAlignment="1">
      <alignment horizontal="right" vertical="center"/>
    </xf>
    <xf numFmtId="3" fontId="9" fillId="2" borderId="3" xfId="1" applyNumberFormat="1" applyFont="1" applyFill="1" applyBorder="1" applyAlignment="1" applyProtection="1">
      <alignment horizontal="right" vertical="center"/>
    </xf>
    <xf numFmtId="3" fontId="9" fillId="3" borderId="3" xfId="1" applyNumberFormat="1" applyFont="1" applyFill="1" applyBorder="1" applyAlignment="1" applyProtection="1">
      <alignment horizontal="right" vertical="center"/>
    </xf>
    <xf numFmtId="3" fontId="9" fillId="0" borderId="20" xfId="1" applyNumberFormat="1" applyFont="1" applyBorder="1" applyAlignment="1">
      <alignment horizontal="right" vertical="center"/>
    </xf>
    <xf numFmtId="3" fontId="9" fillId="0" borderId="20" xfId="1" applyNumberFormat="1" applyFont="1" applyFill="1" applyBorder="1" applyAlignment="1">
      <alignment horizontal="right" vertical="center"/>
    </xf>
    <xf numFmtId="3" fontId="9" fillId="2" borderId="22" xfId="1" applyNumberFormat="1" applyFont="1" applyFill="1" applyBorder="1" applyAlignment="1" applyProtection="1">
      <alignment horizontal="right" vertical="center"/>
    </xf>
    <xf numFmtId="3" fontId="9" fillId="3" borderId="22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3" fontId="9" fillId="0" borderId="3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center" vertical="center"/>
    </xf>
    <xf numFmtId="178" fontId="9" fillId="0" borderId="0" xfId="1" applyNumberFormat="1" applyFont="1" applyBorder="1" applyAlignment="1">
      <alignment horizontal="center" vertical="center"/>
    </xf>
    <xf numFmtId="178" fontId="8" fillId="0" borderId="3" xfId="1" quotePrefix="1" applyNumberFormat="1" applyFont="1" applyFill="1" applyBorder="1" applyAlignment="1" applyProtection="1">
      <alignment horizontal="center" vertical="center" wrapText="1"/>
    </xf>
    <xf numFmtId="178" fontId="8" fillId="0" borderId="12" xfId="1" applyNumberFormat="1" applyFont="1" applyBorder="1" applyAlignment="1" applyProtection="1">
      <alignment horizontal="right" vertical="center" wrapText="1"/>
    </xf>
    <xf numFmtId="178" fontId="13" fillId="0" borderId="16" xfId="1" applyNumberFormat="1" applyFont="1" applyFill="1" applyBorder="1" applyAlignment="1" applyProtection="1">
      <alignment horizontal="right" vertical="center"/>
    </xf>
    <xf numFmtId="178" fontId="13" fillId="0" borderId="16" xfId="1" applyNumberFormat="1" applyFont="1" applyBorder="1" applyAlignment="1" applyProtection="1">
      <alignment horizontal="right" vertical="center"/>
    </xf>
    <xf numFmtId="178" fontId="9" fillId="0" borderId="16" xfId="1" applyNumberFormat="1" applyFont="1" applyBorder="1" applyAlignment="1" applyProtection="1">
      <alignment horizontal="right" vertical="center"/>
    </xf>
    <xf numFmtId="178" fontId="11" fillId="0" borderId="16" xfId="1" applyNumberFormat="1" applyFont="1" applyFill="1" applyBorder="1" applyAlignment="1" applyProtection="1">
      <alignment horizontal="right" vertical="center"/>
    </xf>
    <xf numFmtId="178" fontId="8" fillId="0" borderId="16" xfId="1" applyNumberFormat="1" applyFont="1" applyFill="1" applyBorder="1" applyAlignment="1" applyProtection="1">
      <alignment horizontal="right" vertical="center"/>
    </xf>
    <xf numFmtId="178" fontId="9" fillId="0" borderId="16" xfId="1" applyNumberFormat="1" applyFont="1" applyFill="1" applyBorder="1" applyAlignment="1" applyProtection="1">
      <alignment horizontal="right" vertical="center"/>
    </xf>
    <xf numFmtId="178" fontId="8" fillId="0" borderId="34" xfId="1" applyNumberFormat="1" applyFont="1" applyFill="1" applyBorder="1" applyAlignment="1" applyProtection="1">
      <alignment horizontal="right" vertical="center"/>
    </xf>
    <xf numFmtId="178" fontId="9" fillId="2" borderId="3" xfId="1" applyNumberFormat="1" applyFont="1" applyFill="1" applyBorder="1" applyAlignment="1" applyProtection="1">
      <alignment horizontal="right" vertical="center"/>
    </xf>
    <xf numFmtId="178" fontId="9" fillId="0" borderId="12" xfId="1" applyNumberFormat="1" applyFont="1" applyBorder="1" applyAlignment="1" applyProtection="1">
      <alignment horizontal="right" vertical="center"/>
    </xf>
    <xf numFmtId="178" fontId="8" fillId="0" borderId="16" xfId="1" applyNumberFormat="1" applyFont="1" applyBorder="1" applyAlignment="1" applyProtection="1">
      <alignment horizontal="right"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15" xfId="1" applyNumberFormat="1" applyFont="1" applyBorder="1" applyAlignment="1" applyProtection="1">
      <alignment vertical="center"/>
    </xf>
    <xf numFmtId="178" fontId="9" fillId="0" borderId="0" xfId="1" applyNumberFormat="1" applyFont="1" applyFill="1" applyBorder="1" applyAlignment="1" applyProtection="1">
      <alignment vertical="center"/>
    </xf>
    <xf numFmtId="178" fontId="9" fillId="2" borderId="22" xfId="1" applyNumberFormat="1" applyFont="1" applyFill="1" applyBorder="1" applyAlignment="1" applyProtection="1">
      <alignment horizontal="right" vertical="center"/>
    </xf>
    <xf numFmtId="178" fontId="9" fillId="2" borderId="36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lef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8" fillId="0" borderId="15" xfId="1" applyNumberFormat="1" applyFont="1" applyBorder="1" applyAlignment="1" applyProtection="1">
      <alignment horizontal="right" vertical="center" wrapText="1"/>
    </xf>
    <xf numFmtId="178" fontId="8" fillId="0" borderId="16" xfId="1" applyNumberFormat="1" applyFont="1" applyBorder="1" applyAlignment="1" applyProtection="1">
      <alignment horizontal="right" vertical="center" wrapText="1"/>
    </xf>
    <xf numFmtId="178" fontId="9" fillId="0" borderId="15" xfId="1" applyNumberFormat="1" applyFont="1" applyBorder="1" applyAlignment="1" applyProtection="1">
      <alignment horizontal="right" vertical="center"/>
    </xf>
    <xf numFmtId="178" fontId="9" fillId="3" borderId="3" xfId="1" applyNumberFormat="1" applyFont="1" applyFill="1" applyBorder="1" applyAlignment="1" applyProtection="1">
      <alignment horizontal="right" vertical="center"/>
    </xf>
    <xf numFmtId="178" fontId="9" fillId="0" borderId="12" xfId="1" applyNumberFormat="1" applyFont="1" applyBorder="1" applyAlignment="1">
      <alignment vertical="center"/>
    </xf>
    <xf numFmtId="178" fontId="13" fillId="0" borderId="15" xfId="1" applyNumberFormat="1" applyFont="1" applyBorder="1" applyAlignment="1" applyProtection="1">
      <alignment horizontal="center" vertical="center"/>
    </xf>
    <xf numFmtId="178" fontId="9" fillId="3" borderId="22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Alignment="1">
      <alignment vertical="center"/>
    </xf>
    <xf numFmtId="10" fontId="46" fillId="0" borderId="17" xfId="3" applyNumberFormat="1" applyFont="1" applyBorder="1" applyAlignment="1" applyProtection="1">
      <alignment horizontal="right" vertical="center"/>
    </xf>
    <xf numFmtId="9" fontId="4" fillId="0" borderId="0" xfId="3" applyFont="1" applyAlignment="1">
      <alignment vertical="center"/>
    </xf>
    <xf numFmtId="10" fontId="4" fillId="0" borderId="0" xfId="3" applyNumberFormat="1" applyFont="1" applyAlignment="1">
      <alignment vertical="center"/>
    </xf>
    <xf numFmtId="178" fontId="8" fillId="0" borderId="16" xfId="1" applyNumberFormat="1" applyFont="1" applyFill="1" applyBorder="1" applyAlignment="1">
      <alignment horizontal="right" vertical="center"/>
    </xf>
    <xf numFmtId="43" fontId="9" fillId="0" borderId="56" xfId="1" applyFont="1" applyFill="1" applyBorder="1" applyAlignment="1">
      <alignment vertical="center"/>
    </xf>
    <xf numFmtId="43" fontId="8" fillId="0" borderId="57" xfId="1" applyFont="1" applyFill="1" applyBorder="1" applyAlignment="1" applyProtection="1">
      <alignment vertical="center"/>
    </xf>
    <xf numFmtId="178" fontId="8" fillId="0" borderId="57" xfId="1" applyNumberFormat="1" applyFont="1" applyFill="1" applyBorder="1" applyAlignment="1" applyProtection="1">
      <alignment vertical="center"/>
    </xf>
    <xf numFmtId="43" fontId="8" fillId="0" borderId="16" xfId="1" applyFont="1" applyFill="1" applyBorder="1" applyAlignment="1" applyProtection="1">
      <alignment vertical="center"/>
    </xf>
    <xf numFmtId="178" fontId="8" fillId="0" borderId="16" xfId="1" applyNumberFormat="1" applyFont="1" applyFill="1" applyBorder="1" applyAlignment="1" applyProtection="1">
      <alignment vertical="center"/>
    </xf>
    <xf numFmtId="0" fontId="43" fillId="0" borderId="0" xfId="78" applyFont="1"/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vertical="center"/>
    </xf>
    <xf numFmtId="43" fontId="15" fillId="0" borderId="12" xfId="1" applyFont="1" applyFill="1" applyBorder="1" applyAlignment="1">
      <alignment vertical="center"/>
    </xf>
    <xf numFmtId="43" fontId="47" fillId="0" borderId="16" xfId="1" applyFont="1" applyFill="1" applyBorder="1" applyAlignment="1" applyProtection="1">
      <alignment horizontal="left" vertical="center"/>
    </xf>
    <xf numFmtId="43" fontId="15" fillId="0" borderId="16" xfId="1" applyFont="1" applyFill="1" applyBorder="1" applyAlignment="1" applyProtection="1">
      <alignment horizontal="left" vertical="center"/>
    </xf>
    <xf numFmtId="3" fontId="43" fillId="0" borderId="0" xfId="78" applyNumberFormat="1" applyFont="1"/>
    <xf numFmtId="4" fontId="43" fillId="0" borderId="0" xfId="78" applyNumberFormat="1" applyFont="1"/>
    <xf numFmtId="4" fontId="43" fillId="0" borderId="37" xfId="78" applyNumberFormat="1" applyFont="1" applyBorder="1"/>
    <xf numFmtId="43" fontId="43" fillId="0" borderId="37" xfId="78" applyNumberFormat="1" applyFont="1" applyBorder="1"/>
    <xf numFmtId="43" fontId="43" fillId="0" borderId="0" xfId="78" applyNumberFormat="1" applyFont="1"/>
    <xf numFmtId="0" fontId="5" fillId="0" borderId="0" xfId="78" applyFont="1"/>
    <xf numFmtId="0" fontId="38" fillId="0" borderId="7" xfId="4" applyFont="1" applyFill="1" applyBorder="1" applyAlignment="1" applyProtection="1">
      <alignment horizontal="right" vertical="center" wrapText="1"/>
    </xf>
    <xf numFmtId="0" fontId="38" fillId="0" borderId="3" xfId="4" applyFont="1" applyFill="1" applyBorder="1" applyAlignment="1" applyProtection="1">
      <alignment horizontal="right" vertical="center" wrapText="1"/>
    </xf>
    <xf numFmtId="0" fontId="39" fillId="0" borderId="3" xfId="4" applyFont="1" applyFill="1" applyBorder="1" applyAlignment="1" applyProtection="1">
      <alignment horizontal="right" vertical="center" wrapText="1"/>
    </xf>
    <xf numFmtId="0" fontId="38" fillId="0" borderId="2" xfId="4" applyFont="1" applyFill="1" applyBorder="1" applyAlignment="1" applyProtection="1">
      <alignment horizontal="left" vertical="center"/>
    </xf>
    <xf numFmtId="3" fontId="44" fillId="0" borderId="35" xfId="4" applyNumberFormat="1" applyFont="1" applyFill="1" applyBorder="1" applyAlignment="1" applyProtection="1">
      <alignment horizontal="right" vertical="center" wrapText="1"/>
    </xf>
    <xf numFmtId="0" fontId="38" fillId="0" borderId="0" xfId="4" applyFont="1" applyFill="1" applyBorder="1" applyAlignment="1" applyProtection="1">
      <alignment horizontal="left" vertical="center"/>
    </xf>
    <xf numFmtId="178" fontId="15" fillId="0" borderId="57" xfId="1" applyNumberFormat="1" applyFont="1" applyFill="1" applyBorder="1" applyAlignment="1" applyProtection="1">
      <alignment vertical="center"/>
    </xf>
    <xf numFmtId="43" fontId="15" fillId="0" borderId="57" xfId="1" applyFont="1" applyFill="1" applyBorder="1" applyAlignment="1" applyProtection="1">
      <alignment vertical="center"/>
    </xf>
    <xf numFmtId="43" fontId="15" fillId="0" borderId="15" xfId="1" applyFont="1" applyFill="1" applyBorder="1" applyAlignment="1">
      <alignment horizontal="right" vertical="center"/>
    </xf>
    <xf numFmtId="178" fontId="15" fillId="0" borderId="15" xfId="1" applyNumberFormat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right" vertical="center"/>
    </xf>
    <xf numFmtId="43" fontId="8" fillId="0" borderId="16" xfId="1" applyFont="1" applyFill="1" applyBorder="1" applyAlignment="1" applyProtection="1">
      <alignment horizontal="right" vertical="center"/>
    </xf>
    <xf numFmtId="43" fontId="15" fillId="0" borderId="16" xfId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 applyProtection="1">
      <alignment horizontal="right" vertical="center"/>
    </xf>
    <xf numFmtId="178" fontId="8" fillId="0" borderId="34" xfId="1" applyNumberFormat="1" applyFont="1" applyBorder="1" applyAlignment="1" applyProtection="1">
      <alignment horizontal="right" vertical="center"/>
    </xf>
    <xf numFmtId="178" fontId="8" fillId="0" borderId="39" xfId="1" applyNumberFormat="1" applyFont="1" applyFill="1" applyBorder="1" applyAlignment="1" applyProtection="1">
      <alignment vertical="center"/>
    </xf>
    <xf numFmtId="0" fontId="9" fillId="2" borderId="7" xfId="0" quotePrefix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 applyProtection="1">
      <alignment horizontal="left" vertical="center"/>
    </xf>
    <xf numFmtId="0" fontId="12" fillId="2" borderId="21" xfId="0" quotePrefix="1" applyFont="1" applyFill="1" applyBorder="1" applyAlignment="1" applyProtection="1">
      <alignment horizontal="left" vertical="center"/>
    </xf>
    <xf numFmtId="0" fontId="12" fillId="2" borderId="22" xfId="0" quotePrefix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65" fontId="8" fillId="0" borderId="3" xfId="2" quotePrefix="1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3" fontId="8" fillId="0" borderId="5" xfId="1" quotePrefix="1" applyNumberFormat="1" applyFont="1" applyFill="1" applyBorder="1" applyAlignment="1" applyProtection="1">
      <alignment horizontal="center" vertical="center" wrapText="1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165" fontId="8" fillId="0" borderId="5" xfId="2" quotePrefix="1" applyNumberFormat="1" applyFont="1" applyFill="1" applyBorder="1" applyAlignment="1" applyProtection="1">
      <alignment horizontal="center" vertical="center" wrapText="1"/>
    </xf>
    <xf numFmtId="165" fontId="8" fillId="0" borderId="6" xfId="2" quotePrefix="1" applyNumberFormat="1" applyFont="1" applyFill="1" applyBorder="1" applyAlignment="1" applyProtection="1">
      <alignment horizontal="center" vertical="center" wrapText="1"/>
    </xf>
    <xf numFmtId="43" fontId="8" fillId="0" borderId="5" xfId="1" applyFont="1" applyFill="1" applyBorder="1" applyAlignment="1" applyProtection="1">
      <alignment horizontal="center" vertical="center" wrapText="1"/>
    </xf>
    <xf numFmtId="43" fontId="8" fillId="0" borderId="3" xfId="1" quotePrefix="1" applyFont="1" applyFill="1" applyBorder="1" applyAlignment="1" applyProtection="1">
      <alignment horizontal="center" vertical="center" wrapText="1"/>
    </xf>
    <xf numFmtId="43" fontId="9" fillId="2" borderId="31" xfId="1" applyFont="1" applyFill="1" applyBorder="1" applyAlignment="1" applyProtection="1">
      <alignment vertical="center"/>
    </xf>
    <xf numFmtId="43" fontId="9" fillId="2" borderId="32" xfId="1" applyFont="1" applyFill="1" applyBorder="1" applyAlignment="1" applyProtection="1">
      <alignment vertical="center"/>
    </xf>
    <xf numFmtId="0" fontId="3" fillId="0" borderId="31" xfId="78" applyFont="1" applyBorder="1" applyAlignment="1">
      <alignment horizontal="center" vertical="center" wrapText="1"/>
    </xf>
    <xf numFmtId="0" fontId="3" fillId="0" borderId="32" xfId="78" applyFont="1" applyBorder="1" applyAlignment="1">
      <alignment horizontal="center" vertical="center" wrapText="1"/>
    </xf>
    <xf numFmtId="3" fontId="9" fillId="0" borderId="22" xfId="78" applyNumberFormat="1" applyFont="1" applyBorder="1" applyAlignment="1">
      <alignment horizontal="center" vertical="center"/>
    </xf>
    <xf numFmtId="3" fontId="9" fillId="0" borderId="53" xfId="78" applyNumberFormat="1" applyFont="1" applyBorder="1" applyAlignment="1">
      <alignment horizontal="center" vertical="center"/>
    </xf>
    <xf numFmtId="173" fontId="41" fillId="0" borderId="24" xfId="116" applyFont="1" applyFill="1" applyBorder="1" applyAlignment="1">
      <alignment horizontal="center" vertical="center" wrapText="1"/>
    </xf>
    <xf numFmtId="173" fontId="41" fillId="0" borderId="25" xfId="116" applyFont="1" applyFill="1" applyBorder="1" applyAlignment="1">
      <alignment horizontal="center" vertical="center" wrapText="1"/>
    </xf>
    <xf numFmtId="173" fontId="41" fillId="0" borderId="55" xfId="116" applyFont="1" applyFill="1" applyBorder="1" applyAlignment="1">
      <alignment horizontal="center" vertical="center" wrapText="1"/>
    </xf>
    <xf numFmtId="173" fontId="41" fillId="0" borderId="37" xfId="116" applyFont="1" applyFill="1" applyBorder="1" applyAlignment="1">
      <alignment horizontal="center" vertical="center" wrapText="1"/>
    </xf>
    <xf numFmtId="173" fontId="41" fillId="0" borderId="0" xfId="116" applyFont="1" applyFill="1" applyBorder="1" applyAlignment="1">
      <alignment horizontal="center" vertical="center" wrapText="1"/>
    </xf>
    <xf numFmtId="178" fontId="8" fillId="0" borderId="5" xfId="1" quotePrefix="1" applyNumberFormat="1" applyFont="1" applyFill="1" applyBorder="1" applyAlignment="1" applyProtection="1">
      <alignment horizontal="center" vertical="center" wrapText="1"/>
    </xf>
    <xf numFmtId="178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5" xfId="2" quotePrefix="1" applyNumberFormat="1" applyFont="1" applyFill="1" applyBorder="1" applyAlignment="1" applyProtection="1">
      <alignment horizontal="center" vertical="center" wrapText="1"/>
    </xf>
    <xf numFmtId="3" fontId="8" fillId="0" borderId="6" xfId="2" quotePrefix="1" applyNumberFormat="1" applyFont="1" applyFill="1" applyBorder="1" applyAlignment="1" applyProtection="1">
      <alignment horizontal="center" vertical="center" wrapText="1"/>
    </xf>
    <xf numFmtId="43" fontId="13" fillId="0" borderId="0" xfId="1" quotePrefix="1" applyFont="1" applyFill="1" applyBorder="1" applyAlignment="1" applyProtection="1">
      <alignment horizontal="left" vertical="center" wrapText="1"/>
    </xf>
    <xf numFmtId="43" fontId="13" fillId="0" borderId="15" xfId="1" quotePrefix="1" applyFont="1" applyFill="1" applyBorder="1" applyAlignment="1" applyProtection="1">
      <alignment horizontal="left" vertical="center" wrapText="1"/>
    </xf>
    <xf numFmtId="43" fontId="9" fillId="2" borderId="7" xfId="1" applyFont="1" applyFill="1" applyBorder="1" applyAlignment="1" applyProtection="1">
      <alignment horizontal="left" vertical="center"/>
    </xf>
    <xf numFmtId="43" fontId="9" fillId="2" borderId="3" xfId="1" applyFont="1" applyFill="1" applyBorder="1" applyAlignment="1" applyProtection="1">
      <alignment horizontal="left" vertical="center"/>
    </xf>
    <xf numFmtId="43" fontId="9" fillId="2" borderId="34" xfId="1" applyFont="1" applyFill="1" applyBorder="1" applyAlignment="1" applyProtection="1">
      <alignment horizontal="left" vertical="center"/>
    </xf>
    <xf numFmtId="43" fontId="9" fillId="2" borderId="7" xfId="1" applyFont="1" applyFill="1" applyBorder="1" applyAlignment="1" applyProtection="1">
      <alignment vertical="center"/>
    </xf>
    <xf numFmtId="43" fontId="9" fillId="2" borderId="3" xfId="1" applyFont="1" applyFill="1" applyBorder="1" applyAlignment="1" applyProtection="1">
      <alignment vertical="center"/>
    </xf>
    <xf numFmtId="43" fontId="9" fillId="2" borderId="12" xfId="1" applyFont="1" applyFill="1" applyBorder="1" applyAlignment="1" applyProtection="1">
      <alignment vertical="center"/>
    </xf>
    <xf numFmtId="43" fontId="9" fillId="2" borderId="34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horizontal="left" vertical="center" wrapText="1"/>
    </xf>
    <xf numFmtId="43" fontId="11" fillId="0" borderId="15" xfId="1" applyFont="1" applyFill="1" applyBorder="1" applyAlignment="1" applyProtection="1">
      <alignment horizontal="left" vertical="center" wrapText="1"/>
    </xf>
    <xf numFmtId="43" fontId="9" fillId="2" borderId="19" xfId="1" applyFont="1" applyFill="1" applyBorder="1" applyAlignment="1" applyProtection="1">
      <alignment horizontal="left" vertical="center"/>
    </xf>
    <xf numFmtId="43" fontId="9" fillId="2" borderId="20" xfId="1" applyFont="1" applyFill="1" applyBorder="1" applyAlignment="1" applyProtection="1">
      <alignment horizontal="left" vertical="center"/>
    </xf>
    <xf numFmtId="43" fontId="9" fillId="2" borderId="28" xfId="1" applyFont="1" applyFill="1" applyBorder="1" applyAlignment="1" applyProtection="1">
      <alignment horizontal="left" vertical="center"/>
    </xf>
    <xf numFmtId="43" fontId="9" fillId="2" borderId="58" xfId="1" applyFont="1" applyFill="1" applyBorder="1" applyAlignment="1" applyProtection="1">
      <alignment horizontal="left" vertical="center"/>
    </xf>
    <xf numFmtId="43" fontId="3" fillId="0" borderId="31" xfId="1" applyFont="1" applyBorder="1" applyAlignment="1">
      <alignment horizontal="center" vertical="center" wrapText="1"/>
    </xf>
    <xf numFmtId="43" fontId="3" fillId="0" borderId="32" xfId="1" applyFont="1" applyBorder="1" applyAlignment="1">
      <alignment horizontal="center" vertical="center" wrapText="1"/>
    </xf>
    <xf numFmtId="43" fontId="41" fillId="0" borderId="24" xfId="1" applyFont="1" applyFill="1" applyBorder="1" applyAlignment="1">
      <alignment horizontal="center" vertical="center" wrapText="1"/>
    </xf>
    <xf numFmtId="43" fontId="41" fillId="0" borderId="25" xfId="1" applyFont="1" applyFill="1" applyBorder="1" applyAlignment="1">
      <alignment horizontal="center" vertical="center" wrapText="1"/>
    </xf>
    <xf numFmtId="43" fontId="41" fillId="0" borderId="55" xfId="1" applyFont="1" applyFill="1" applyBorder="1" applyAlignment="1">
      <alignment horizontal="center" vertical="center" wrapText="1"/>
    </xf>
    <xf numFmtId="43" fontId="41" fillId="0" borderId="37" xfId="1" applyFont="1" applyFill="1" applyBorder="1" applyAlignment="1">
      <alignment horizontal="center" vertical="center" wrapText="1"/>
    </xf>
    <xf numFmtId="43" fontId="41" fillId="0" borderId="0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 applyProtection="1">
      <alignment horizontal="left" vertical="center"/>
    </xf>
    <xf numFmtId="43" fontId="9" fillId="2" borderId="16" xfId="1" applyFont="1" applyFill="1" applyBorder="1" applyAlignment="1" applyProtection="1">
      <alignment vertical="center"/>
    </xf>
    <xf numFmtId="43" fontId="9" fillId="2" borderId="38" xfId="1" applyFont="1" applyFill="1" applyBorder="1" applyAlignment="1" applyProtection="1">
      <alignment vertical="center"/>
    </xf>
    <xf numFmtId="43" fontId="9" fillId="2" borderId="2" xfId="1" applyFont="1" applyFill="1" applyBorder="1" applyAlignment="1" applyProtection="1">
      <alignment vertical="center"/>
    </xf>
    <xf numFmtId="43" fontId="9" fillId="2" borderId="10" xfId="1" applyFont="1" applyFill="1" applyBorder="1" applyAlignment="1" applyProtection="1">
      <alignment vertical="center"/>
    </xf>
    <xf numFmtId="43" fontId="9" fillId="2" borderId="18" xfId="1" applyFont="1" applyFill="1" applyBorder="1" applyAlignment="1" applyProtection="1">
      <alignment vertical="center"/>
    </xf>
    <xf numFmtId="43" fontId="9" fillId="2" borderId="0" xfId="1" applyFont="1" applyFill="1" applyBorder="1" applyAlignment="1" applyProtection="1">
      <alignment vertical="center"/>
    </xf>
    <xf numFmtId="43" fontId="9" fillId="2" borderId="23" xfId="1" applyFont="1" applyFill="1" applyBorder="1" applyAlignment="1" applyProtection="1">
      <alignment vertical="center"/>
    </xf>
    <xf numFmtId="0" fontId="48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4" fillId="0" borderId="0" xfId="0" applyFont="1"/>
    <xf numFmtId="0" fontId="49" fillId="0" borderId="0" xfId="0" applyFont="1"/>
    <xf numFmtId="3" fontId="49" fillId="0" borderId="0" xfId="2" applyNumberFormat="1" applyFont="1"/>
    <xf numFmtId="3" fontId="49" fillId="0" borderId="0" xfId="0" applyNumberFormat="1" applyFont="1"/>
    <xf numFmtId="0" fontId="50" fillId="0" borderId="0" xfId="0" applyFont="1"/>
    <xf numFmtId="10" fontId="49" fillId="0" borderId="0" xfId="0" applyNumberFormat="1" applyFont="1"/>
    <xf numFmtId="0" fontId="44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44" fillId="0" borderId="0" xfId="2" applyNumberFormat="1" applyFont="1" applyFill="1"/>
    <xf numFmtId="10" fontId="44" fillId="0" borderId="0" xfId="2" applyNumberFormat="1" applyFont="1" applyFill="1"/>
  </cellXfs>
  <cellStyles count="119">
    <cellStyle name="20% - Colore 1 2" xfId="5"/>
    <cellStyle name="20% - Colore 2 2" xfId="6"/>
    <cellStyle name="20% - Colore 3 2" xfId="7"/>
    <cellStyle name="20% - Colore 4 2" xfId="8"/>
    <cellStyle name="20% - Colore 5 2" xfId="9"/>
    <cellStyle name="20% - Colore 6 2" xfId="10"/>
    <cellStyle name="40% - Colore 1 2" xfId="11"/>
    <cellStyle name="40% - Colore 2 2" xfId="12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 2" xfId="25"/>
    <cellStyle name="Collegamento ipertestual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Comma [0]_all7_pdc" xfId="33"/>
    <cellStyle name="Comma 2" xfId="34"/>
    <cellStyle name="Comma 2 2" xfId="35"/>
    <cellStyle name="Comma_all7_pdc" xfId="36"/>
    <cellStyle name="Currency [0]_all7_pdc" xfId="37"/>
    <cellStyle name="Currency_all7_pdc" xfId="38"/>
    <cellStyle name="Euro" xfId="39"/>
    <cellStyle name="Euro 2" xfId="40"/>
    <cellStyle name="Euro 3" xfId="41"/>
    <cellStyle name="Euro 4" xfId="42"/>
    <cellStyle name="Euro 5" xfId="43"/>
    <cellStyle name="Euro 6" xfId="44"/>
    <cellStyle name="Euro 7" xfId="45"/>
    <cellStyle name="Euro 8" xfId="46"/>
    <cellStyle name="Euro_allegato tabelle I report 2012" xfId="47"/>
    <cellStyle name="Input 2" xfId="48"/>
    <cellStyle name="Migliaia" xfId="1" builtinId="3"/>
    <cellStyle name="Migliaia (0)_% Attrezzature ed Edilizia" xfId="49"/>
    <cellStyle name="Migliaia [0]" xfId="2" builtinId="6"/>
    <cellStyle name="Migliaia [0] 2" xfId="50"/>
    <cellStyle name="Migliaia [0] 2 2" xfId="51"/>
    <cellStyle name="Migliaia [0] 3" xfId="52"/>
    <cellStyle name="Migliaia [0] 3 2" xfId="53"/>
    <cellStyle name="Migliaia [0] 4" xfId="54"/>
    <cellStyle name="Migliaia [0] 5" xfId="55"/>
    <cellStyle name="Migliaia [0] 6" xfId="56"/>
    <cellStyle name="Migliaia [0] 8 2" xfId="57"/>
    <cellStyle name="Migliaia 11" xfId="58"/>
    <cellStyle name="Migliaia 2" xfId="59"/>
    <cellStyle name="Migliaia 2 2" xfId="60"/>
    <cellStyle name="Migliaia 2 3" xfId="61"/>
    <cellStyle name="Migliaia 2 4" xfId="62"/>
    <cellStyle name="Migliaia 2_AOTS_Organizzazione_31-12-2011" xfId="63"/>
    <cellStyle name="Migliaia 3" xfId="64"/>
    <cellStyle name="Migliaia 3 2" xfId="65"/>
    <cellStyle name="Migliaia 3_AOTS_Organizzazione_31-12-2011" xfId="66"/>
    <cellStyle name="Migliaia 4" xfId="67"/>
    <cellStyle name="Migliaia 4 2" xfId="68"/>
    <cellStyle name="Migliaia 5" xfId="69"/>
    <cellStyle name="Migliaia 6" xfId="70"/>
    <cellStyle name="Migliaia 6 2" xfId="117"/>
    <cellStyle name="Migliaia 7" xfId="71"/>
    <cellStyle name="Migliaia 8" xfId="72"/>
    <cellStyle name="Migliaia 9" xfId="114"/>
    <cellStyle name="Migliaia 9 2" xfId="73"/>
    <cellStyle name="Neutrale 2" xfId="74"/>
    <cellStyle name="Normal 12" xfId="115"/>
    <cellStyle name="Normal 2" xfId="75"/>
    <cellStyle name="Normal_all7_pdc" xfId="76"/>
    <cellStyle name="Normal_Sheet1 2" xfId="4"/>
    <cellStyle name="Normale" xfId="0" builtinId="0"/>
    <cellStyle name="Normale 2" xfId="77"/>
    <cellStyle name="Normale 2 2" xfId="78"/>
    <cellStyle name="Normale 2_1 BILANCIO AOU" xfId="79"/>
    <cellStyle name="Normale 3" xfId="80"/>
    <cellStyle name="Normale 3 2" xfId="81"/>
    <cellStyle name="Normale 3 3" xfId="82"/>
    <cellStyle name="Normale 4" xfId="83"/>
    <cellStyle name="Normale 5" xfId="84"/>
    <cellStyle name="Normale 6" xfId="85"/>
    <cellStyle name="Normale 6 2" xfId="86"/>
    <cellStyle name="Normale 7" xfId="87"/>
    <cellStyle name="Normale 7 2" xfId="88"/>
    <cellStyle name="Normale 7 3" xfId="118"/>
    <cellStyle name="Normale 7_Allegati 1-2def" xfId="89"/>
    <cellStyle name="Normale 8" xfId="90"/>
    <cellStyle name="Normale 9" xfId="91"/>
    <cellStyle name="Nota 2" xfId="92"/>
    <cellStyle name="Output 2" xfId="93"/>
    <cellStyle name="Percent 2" xfId="94"/>
    <cellStyle name="Percent 3" xfId="95"/>
    <cellStyle name="Percentuale" xfId="3" builtinId="5"/>
    <cellStyle name="Percentuale 2" xfId="96"/>
    <cellStyle name="Percentuale 2 2" xfId="97"/>
    <cellStyle name="Percentuale 2 3" xfId="98"/>
    <cellStyle name="Percentuale 4" xfId="99"/>
    <cellStyle name="SAS FM Row drillable header" xfId="100"/>
    <cellStyle name="SAS FM Row header" xfId="101"/>
    <cellStyle name="Testo avviso 2" xfId="102"/>
    <cellStyle name="Testo descrittivo 2" xfId="103"/>
    <cellStyle name="Titolo 1 2" xfId="104"/>
    <cellStyle name="Titolo 2 2" xfId="105"/>
    <cellStyle name="Titolo 3 2" xfId="106"/>
    <cellStyle name="Titolo 4 2" xfId="107"/>
    <cellStyle name="Titolo 5" xfId="108"/>
    <cellStyle name="Titolo 6" xfId="116"/>
    <cellStyle name="Totale 2" xfId="109"/>
    <cellStyle name="Valore non valido 2" xfId="110"/>
    <cellStyle name="Valore valido 2" xfId="111"/>
    <cellStyle name="Valuta (0)_% Attrezzature ed Edilizia" xfId="112"/>
    <cellStyle name="Valuta 2" xfId="113"/>
  </cellStyles>
  <dxfs count="0"/>
  <tableStyles count="0" defaultTableStyle="TableStyleMedium2" defaultPivotStyle="PivotStyleLight16"/>
  <colors>
    <mruColors>
      <color rgb="FF66FF33"/>
      <color rgb="FF99FF99"/>
      <color rgb="FF00FFFF"/>
      <color rgb="FFFF99FF"/>
      <color rgb="FFCCECFF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2\Preventivo%202002\Bilanci%20aziende\burlo\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1\Preventivo%202001\Bilanci%20aziende\ass%202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1999\Preventivo%201999\Consolidato%20prev99\Conto%20economico\Consol%20CE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NE\BILANCI\2000\AlimentazioneBil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EXCEL\REPORT%202001\agosto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GIONER\BIL01\COSRI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GIONER\BIL01\COSRI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99consolidato\agenzia-preventivo%2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1"/>
      <sheetName val="risorse_umane1"/>
      <sheetName val="ricavi_da_prestazioni1"/>
      <sheetName val="tetti_ricovero1"/>
      <sheetName val="tetti_ambul1"/>
      <sheetName val="rinnovi_contratt_1"/>
      <sheetName val="C_E__preventivo"/>
      <sheetName val="risorse_umane"/>
      <sheetName val="ricavi_da_prestazioni"/>
      <sheetName val="tetti_ricovero"/>
      <sheetName val="tetti_ambul"/>
      <sheetName val="rinnovi_contratt_"/>
      <sheetName val="Alim_C_E_"/>
      <sheetName val="C_E__preventivo2"/>
      <sheetName val="risorse_umane2"/>
      <sheetName val="ricavi_da_prestazioni2"/>
      <sheetName val="tetti_ricovero2"/>
      <sheetName val="tetti_ambul2"/>
      <sheetName val="rinnovi_contratt_2"/>
      <sheetName val="C_E__preventivo3"/>
      <sheetName val="risorse_umane3"/>
      <sheetName val="ricavi_da_prestazioni3"/>
      <sheetName val="tetti_ricovero3"/>
      <sheetName val="tetti_ambul3"/>
      <sheetName val="rinnovi_contratt_3"/>
      <sheetName val="Alimentazione_CE012"/>
      <sheetName val="C_E__preventivo4"/>
      <sheetName val="risorse_umane4"/>
      <sheetName val="ricavi_da_prestazioni4"/>
      <sheetName val="tetti_ricovero4"/>
      <sheetName val="tetti_ambul4"/>
      <sheetName val="rinnovi_contratt_4"/>
      <sheetName val="C_E__preventivo5"/>
      <sheetName val="risorse_umane5"/>
      <sheetName val="ricavi_da_prestazioni5"/>
      <sheetName val="tetti_ricovero5"/>
      <sheetName val="tetti_ambul5"/>
      <sheetName val="rinnovi_contratt_5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  <sheetName val="Alim C.E."/>
      <sheetName val="Codifich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Alimentazione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??_x0019__x0001_0."/>
      <sheetName val="rettifiche_di_eliv´b"/>
      <sheetName val="Alimentazione CE01"/>
      <sheetName val="alim s.p."/>
      <sheetName val="Alim C.E."/>
      <sheetName val="mesi"/>
      <sheetName val="pazienti"/>
      <sheetName val="prestazioni"/>
      <sheetName val="stato"/>
      <sheetName val="Codi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OTS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 s.p."/>
      <sheetName val="Alim C.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4"/>
  <sheetViews>
    <sheetView tabSelected="1" zoomScale="130" zoomScaleNormal="130" workbookViewId="0">
      <pane ySplit="7" topLeftCell="A8" activePane="bottomLeft" state="frozen"/>
      <selection pane="bottomLeft" activeCell="F22" sqref="F22"/>
    </sheetView>
  </sheetViews>
  <sheetFormatPr defaultColWidth="9.140625" defaultRowHeight="12.75"/>
  <cols>
    <col min="1" max="2" width="3.42578125" style="209" customWidth="1"/>
    <col min="3" max="4" width="2.7109375" style="209" customWidth="1"/>
    <col min="5" max="5" width="3.42578125" style="209" customWidth="1"/>
    <col min="6" max="6" width="40.7109375" style="87" customWidth="1"/>
    <col min="7" max="7" width="11.42578125" style="116" hidden="1" customWidth="1"/>
    <col min="8" max="8" width="12" style="116" bestFit="1" customWidth="1"/>
    <col min="9" max="9" width="13.85546875" style="290" customWidth="1"/>
    <col min="10" max="10" width="13.28515625" style="290" customWidth="1"/>
    <col min="11" max="11" width="12.42578125" style="290" customWidth="1"/>
    <col min="12" max="12" width="7.7109375" style="208" customWidth="1"/>
    <col min="13" max="13" width="9.140625" style="87"/>
    <col min="14" max="14" width="13.85546875" style="87" bestFit="1" customWidth="1"/>
    <col min="15" max="16" width="9.140625" style="87"/>
    <col min="17" max="17" width="12.7109375" style="87" bestFit="1" customWidth="1"/>
    <col min="18" max="18" width="9.140625" style="87"/>
    <col min="19" max="19" width="10.85546875" style="87" bestFit="1" customWidth="1"/>
    <col min="20" max="16384" width="9.140625" style="87"/>
  </cols>
  <sheetData>
    <row r="1" spans="1:20" s="395" customFormat="1">
      <c r="A1" s="393" t="s">
        <v>324</v>
      </c>
      <c r="B1" s="394"/>
      <c r="C1" s="394"/>
      <c r="D1" s="394"/>
      <c r="E1" s="394"/>
      <c r="G1" s="396"/>
      <c r="H1" s="396"/>
      <c r="I1" s="397"/>
      <c r="J1" s="398"/>
      <c r="K1" s="399"/>
      <c r="L1" s="400"/>
    </row>
    <row r="2" spans="1:20" s="395" customFormat="1">
      <c r="A2" s="401" t="s">
        <v>325</v>
      </c>
      <c r="B2" s="394"/>
      <c r="C2" s="394"/>
      <c r="D2" s="394"/>
      <c r="E2" s="394"/>
      <c r="G2" s="396"/>
      <c r="H2" s="396"/>
      <c r="I2" s="397"/>
      <c r="J2" s="398"/>
      <c r="K2" s="399"/>
      <c r="L2" s="400"/>
    </row>
    <row r="3" spans="1:20" s="395" customFormat="1" ht="13.5" thickBot="1">
      <c r="A3" s="401"/>
      <c r="B3" s="394"/>
      <c r="C3" s="394"/>
      <c r="D3" s="394"/>
      <c r="E3" s="394"/>
      <c r="G3" s="396"/>
      <c r="H3" s="396"/>
      <c r="I3" s="397"/>
      <c r="J3" s="398"/>
      <c r="K3" s="399"/>
      <c r="L3" s="400"/>
    </row>
    <row r="4" spans="1:20" ht="32.25" customHeight="1" thickBot="1">
      <c r="A4" s="350" t="s">
        <v>130</v>
      </c>
      <c r="B4" s="351"/>
      <c r="C4" s="351"/>
      <c r="D4" s="351"/>
      <c r="E4" s="351"/>
      <c r="F4" s="351"/>
      <c r="G4" s="351"/>
      <c r="H4" s="351"/>
      <c r="I4" s="351"/>
      <c r="J4" s="351"/>
      <c r="K4" s="352" t="s">
        <v>131</v>
      </c>
      <c r="L4" s="353"/>
    </row>
    <row r="5" spans="1:20" ht="7.5" customHeight="1" thickBot="1">
      <c r="A5" s="88"/>
      <c r="B5" s="88"/>
      <c r="C5" s="88"/>
      <c r="D5" s="88"/>
      <c r="E5" s="88"/>
      <c r="F5" s="89"/>
      <c r="G5" s="90"/>
      <c r="H5" s="90"/>
      <c r="I5" s="261"/>
      <c r="J5" s="262"/>
      <c r="K5" s="263"/>
      <c r="L5" s="94"/>
    </row>
    <row r="6" spans="1:20" ht="13.15" customHeight="1">
      <c r="A6" s="354" t="s">
        <v>129</v>
      </c>
      <c r="B6" s="355"/>
      <c r="C6" s="355"/>
      <c r="D6" s="355"/>
      <c r="E6" s="355"/>
      <c r="F6" s="355"/>
      <c r="G6" s="355"/>
      <c r="H6" s="355"/>
      <c r="I6" s="359" t="s">
        <v>316</v>
      </c>
      <c r="J6" s="359" t="s">
        <v>313</v>
      </c>
      <c r="K6" s="361" t="s">
        <v>315</v>
      </c>
      <c r="L6" s="362"/>
    </row>
    <row r="7" spans="1:20" s="96" customFormat="1" ht="39.75" customHeight="1">
      <c r="A7" s="356"/>
      <c r="B7" s="357"/>
      <c r="C7" s="357"/>
      <c r="D7" s="357"/>
      <c r="E7" s="357"/>
      <c r="F7" s="357"/>
      <c r="G7" s="358"/>
      <c r="H7" s="357"/>
      <c r="I7" s="360"/>
      <c r="J7" s="360"/>
      <c r="K7" s="264" t="s">
        <v>2</v>
      </c>
      <c r="L7" s="95" t="s">
        <v>3</v>
      </c>
    </row>
    <row r="8" spans="1:20">
      <c r="A8" s="97"/>
      <c r="B8" s="98"/>
      <c r="C8" s="98"/>
      <c r="D8" s="98"/>
      <c r="E8" s="98"/>
      <c r="F8" s="99"/>
      <c r="G8" s="100"/>
      <c r="H8" s="101"/>
      <c r="I8" s="265"/>
      <c r="J8" s="265"/>
      <c r="K8" s="265"/>
      <c r="L8" s="102"/>
    </row>
    <row r="9" spans="1:20" s="109" customFormat="1" ht="11.25">
      <c r="A9" s="103" t="s">
        <v>4</v>
      </c>
      <c r="B9" s="76" t="s">
        <v>132</v>
      </c>
      <c r="C9" s="104"/>
      <c r="D9" s="104"/>
      <c r="E9" s="104"/>
      <c r="F9" s="105"/>
      <c r="G9" s="106"/>
      <c r="H9" s="106"/>
      <c r="I9" s="266"/>
      <c r="J9" s="267"/>
      <c r="K9" s="267"/>
      <c r="L9" s="108"/>
    </row>
    <row r="10" spans="1:20" s="109" customFormat="1" ht="11.25">
      <c r="A10" s="110"/>
      <c r="B10" s="104" t="s">
        <v>120</v>
      </c>
      <c r="C10" s="111" t="s">
        <v>133</v>
      </c>
      <c r="D10" s="104"/>
      <c r="E10" s="104"/>
      <c r="F10" s="105"/>
      <c r="G10" s="106"/>
      <c r="H10" s="106"/>
      <c r="I10" s="266">
        <v>107602</v>
      </c>
      <c r="J10" s="266">
        <v>126345</v>
      </c>
      <c r="K10" s="268">
        <f>+I10-J10</f>
        <v>-18743</v>
      </c>
      <c r="L10" s="108">
        <f>IF(J10=0,"-    ",K10/J10)</f>
        <v>-0.14834777790969172</v>
      </c>
    </row>
    <row r="11" spans="1:20" s="116" customFormat="1" ht="11.25">
      <c r="A11" s="103"/>
      <c r="B11" s="104"/>
      <c r="C11" s="112" t="s">
        <v>86</v>
      </c>
      <c r="D11" s="75" t="s">
        <v>134</v>
      </c>
      <c r="E11" s="104"/>
      <c r="F11" s="113"/>
      <c r="G11" s="114"/>
      <c r="H11" s="114"/>
      <c r="I11" s="269">
        <v>0</v>
      </c>
      <c r="J11" s="269">
        <v>0</v>
      </c>
      <c r="K11" s="268">
        <f t="shared" ref="K11:K40" si="0">+I11-J11</f>
        <v>0</v>
      </c>
      <c r="L11" s="169" t="str">
        <f t="shared" ref="L11:L40" si="1">IF(J11=0,"-    ",K11/J11)</f>
        <v xml:space="preserve">-    </v>
      </c>
    </row>
    <row r="12" spans="1:20" s="116" customFormat="1" ht="11.25">
      <c r="A12" s="117"/>
      <c r="B12" s="104"/>
      <c r="C12" s="112" t="s">
        <v>88</v>
      </c>
      <c r="D12" s="75" t="s">
        <v>135</v>
      </c>
      <c r="E12" s="104"/>
      <c r="F12" s="118"/>
      <c r="G12" s="114"/>
      <c r="H12" s="114"/>
      <c r="I12" s="270">
        <v>0</v>
      </c>
      <c r="J12" s="270">
        <v>0</v>
      </c>
      <c r="K12" s="268">
        <f t="shared" si="0"/>
        <v>0</v>
      </c>
      <c r="L12" s="169" t="str">
        <f t="shared" si="1"/>
        <v xml:space="preserve">-    </v>
      </c>
    </row>
    <row r="13" spans="1:20" s="116" customFormat="1" ht="11.25">
      <c r="A13" s="117"/>
      <c r="B13" s="104"/>
      <c r="C13" s="112" t="s">
        <v>116</v>
      </c>
      <c r="D13" s="75" t="s">
        <v>136</v>
      </c>
      <c r="E13" s="104"/>
      <c r="F13" s="118"/>
      <c r="G13" s="114"/>
      <c r="H13" s="114"/>
      <c r="I13" s="270">
        <v>0</v>
      </c>
      <c r="J13" s="270">
        <v>0</v>
      </c>
      <c r="K13" s="268">
        <f t="shared" si="0"/>
        <v>0</v>
      </c>
      <c r="L13" s="169" t="str">
        <f t="shared" si="1"/>
        <v xml:space="preserve">-    </v>
      </c>
      <c r="Q13" s="120"/>
      <c r="R13" s="120"/>
      <c r="S13" s="120"/>
      <c r="T13" s="120"/>
    </row>
    <row r="14" spans="1:20" s="116" customFormat="1" ht="11.25">
      <c r="A14" s="117"/>
      <c r="B14" s="104"/>
      <c r="C14" s="112" t="s">
        <v>137</v>
      </c>
      <c r="D14" s="75" t="s">
        <v>138</v>
      </c>
      <c r="E14" s="104"/>
      <c r="F14" s="118"/>
      <c r="G14" s="114"/>
      <c r="H14" s="114"/>
      <c r="I14" s="270">
        <v>88934</v>
      </c>
      <c r="J14" s="270">
        <v>88934</v>
      </c>
      <c r="K14" s="268">
        <f t="shared" si="0"/>
        <v>0</v>
      </c>
      <c r="L14" s="169">
        <f t="shared" si="1"/>
        <v>0</v>
      </c>
      <c r="Q14" s="120"/>
      <c r="R14" s="120"/>
      <c r="S14" s="120"/>
      <c r="T14" s="120"/>
    </row>
    <row r="15" spans="1:20" s="116" customFormat="1" ht="11.25">
      <c r="A15" s="117"/>
      <c r="B15" s="104"/>
      <c r="C15" s="112" t="s">
        <v>139</v>
      </c>
      <c r="D15" s="75" t="s">
        <v>140</v>
      </c>
      <c r="E15" s="104"/>
      <c r="F15" s="118"/>
      <c r="G15" s="114"/>
      <c r="H15" s="114"/>
      <c r="I15" s="270">
        <v>18668</v>
      </c>
      <c r="J15" s="270">
        <v>37411</v>
      </c>
      <c r="K15" s="268">
        <f t="shared" si="0"/>
        <v>-18743</v>
      </c>
      <c r="L15" s="169">
        <f t="shared" si="1"/>
        <v>-0.50100237897944455</v>
      </c>
      <c r="Q15" s="120"/>
      <c r="R15" s="120"/>
      <c r="S15" s="120"/>
      <c r="T15" s="120"/>
    </row>
    <row r="16" spans="1:20" s="109" customFormat="1" ht="11.25">
      <c r="A16" s="110"/>
      <c r="B16" s="104" t="s">
        <v>121</v>
      </c>
      <c r="C16" s="121" t="s">
        <v>141</v>
      </c>
      <c r="D16" s="104"/>
      <c r="E16" s="104"/>
      <c r="F16" s="105"/>
      <c r="G16" s="106"/>
      <c r="H16" s="106"/>
      <c r="I16" s="271">
        <v>48599646</v>
      </c>
      <c r="J16" s="271">
        <v>49987397</v>
      </c>
      <c r="K16" s="268">
        <f t="shared" si="0"/>
        <v>-1387751</v>
      </c>
      <c r="L16" s="108">
        <f t="shared" si="1"/>
        <v>-2.7762017694179995E-2</v>
      </c>
      <c r="Q16" s="122"/>
      <c r="R16" s="122"/>
      <c r="S16" s="122"/>
      <c r="T16" s="122"/>
    </row>
    <row r="17" spans="1:20" s="116" customFormat="1" ht="11.25">
      <c r="A17" s="103"/>
      <c r="B17" s="104"/>
      <c r="C17" s="112" t="s">
        <v>86</v>
      </c>
      <c r="D17" s="75" t="s">
        <v>142</v>
      </c>
      <c r="E17" s="112"/>
      <c r="F17" s="123"/>
      <c r="G17" s="114"/>
      <c r="H17" s="114"/>
      <c r="I17" s="270">
        <v>365711</v>
      </c>
      <c r="J17" s="270">
        <v>227270</v>
      </c>
      <c r="K17" s="268">
        <f t="shared" si="0"/>
        <v>138441</v>
      </c>
      <c r="L17" s="108">
        <f t="shared" si="1"/>
        <v>0.60914770977251731</v>
      </c>
      <c r="Q17" s="120"/>
      <c r="R17" s="120"/>
      <c r="S17" s="120"/>
      <c r="T17" s="120"/>
    </row>
    <row r="18" spans="1:20" s="130" customFormat="1" ht="11.25">
      <c r="A18" s="124"/>
      <c r="B18" s="125"/>
      <c r="C18" s="126"/>
      <c r="D18" s="126" t="s">
        <v>143</v>
      </c>
      <c r="E18" s="127" t="s">
        <v>144</v>
      </c>
      <c r="F18" s="128"/>
      <c r="G18" s="129"/>
      <c r="H18" s="129"/>
      <c r="I18" s="269">
        <v>279925</v>
      </c>
      <c r="J18" s="269">
        <v>141484</v>
      </c>
      <c r="K18" s="268">
        <f t="shared" si="0"/>
        <v>138441</v>
      </c>
      <c r="L18" s="108">
        <f t="shared" si="1"/>
        <v>0.97849226767691044</v>
      </c>
      <c r="Q18" s="131"/>
      <c r="R18" s="131"/>
      <c r="S18" s="131"/>
      <c r="T18" s="131"/>
    </row>
    <row r="19" spans="1:20" s="130" customFormat="1" ht="11.25">
      <c r="A19" s="124"/>
      <c r="B19" s="125"/>
      <c r="C19" s="126"/>
      <c r="D19" s="126" t="s">
        <v>145</v>
      </c>
      <c r="E19" s="127" t="s">
        <v>146</v>
      </c>
      <c r="F19" s="123"/>
      <c r="G19" s="129"/>
      <c r="H19" s="129"/>
      <c r="I19" s="269">
        <v>85786</v>
      </c>
      <c r="J19" s="269">
        <v>85786</v>
      </c>
      <c r="K19" s="268">
        <f t="shared" si="0"/>
        <v>0</v>
      </c>
      <c r="L19" s="108">
        <f t="shared" si="1"/>
        <v>0</v>
      </c>
      <c r="Q19" s="131"/>
      <c r="R19" s="131"/>
      <c r="S19" s="131"/>
      <c r="T19" s="131"/>
    </row>
    <row r="20" spans="1:20" s="116" customFormat="1" ht="11.25">
      <c r="A20" s="103"/>
      <c r="B20" s="104"/>
      <c r="C20" s="112" t="s">
        <v>88</v>
      </c>
      <c r="D20" s="78" t="s">
        <v>147</v>
      </c>
      <c r="E20" s="104"/>
      <c r="F20" s="118"/>
      <c r="G20" s="114"/>
      <c r="H20" s="114"/>
      <c r="I20" s="270">
        <v>41112020</v>
      </c>
      <c r="J20" s="270">
        <v>43338453</v>
      </c>
      <c r="K20" s="268">
        <f t="shared" si="0"/>
        <v>-2226433</v>
      </c>
      <c r="L20" s="169">
        <f t="shared" si="1"/>
        <v>-5.1373153536421801E-2</v>
      </c>
      <c r="Q20" s="120"/>
      <c r="R20" s="120"/>
      <c r="S20" s="120"/>
      <c r="T20" s="120"/>
    </row>
    <row r="21" spans="1:20" s="116" customFormat="1" ht="11.25">
      <c r="A21" s="103"/>
      <c r="B21" s="104"/>
      <c r="C21" s="112"/>
      <c r="D21" s="126" t="s">
        <v>143</v>
      </c>
      <c r="E21" s="127" t="s">
        <v>148</v>
      </c>
      <c r="F21" s="123"/>
      <c r="G21" s="114"/>
      <c r="H21" s="114"/>
      <c r="I21" s="270">
        <v>940029</v>
      </c>
      <c r="J21" s="270">
        <v>796472</v>
      </c>
      <c r="K21" s="268">
        <f t="shared" si="0"/>
        <v>143557</v>
      </c>
      <c r="L21" s="169">
        <f t="shared" si="1"/>
        <v>0.18024111330969575</v>
      </c>
      <c r="Q21" s="120"/>
      <c r="R21" s="120"/>
      <c r="S21" s="120"/>
      <c r="T21" s="120"/>
    </row>
    <row r="22" spans="1:20" s="116" customFormat="1" ht="11.25">
      <c r="A22" s="103"/>
      <c r="B22" s="104"/>
      <c r="C22" s="112"/>
      <c r="D22" s="126" t="s">
        <v>145</v>
      </c>
      <c r="E22" s="127" t="s">
        <v>149</v>
      </c>
      <c r="F22" s="75"/>
      <c r="G22" s="114"/>
      <c r="H22" s="114"/>
      <c r="I22" s="270">
        <v>40171991</v>
      </c>
      <c r="J22" s="270">
        <v>42541981</v>
      </c>
      <c r="K22" s="268">
        <f t="shared" si="0"/>
        <v>-2369990</v>
      </c>
      <c r="L22" s="169">
        <f t="shared" si="1"/>
        <v>-5.5709441457368898E-2</v>
      </c>
      <c r="Q22" s="120"/>
      <c r="R22" s="120"/>
      <c r="S22" s="120"/>
      <c r="T22" s="120"/>
    </row>
    <row r="23" spans="1:20" s="116" customFormat="1" ht="11.25">
      <c r="A23" s="103"/>
      <c r="B23" s="104"/>
      <c r="C23" s="112" t="s">
        <v>116</v>
      </c>
      <c r="D23" s="78" t="s">
        <v>150</v>
      </c>
      <c r="E23" s="104"/>
      <c r="F23" s="75"/>
      <c r="G23" s="114"/>
      <c r="H23" s="114"/>
      <c r="I23" s="270">
        <v>2293331</v>
      </c>
      <c r="J23" s="270">
        <v>31725</v>
      </c>
      <c r="K23" s="268">
        <f t="shared" si="0"/>
        <v>2261606</v>
      </c>
      <c r="L23" s="291">
        <f t="shared" si="1"/>
        <v>71.287817178881014</v>
      </c>
      <c r="Q23" s="120"/>
      <c r="R23" s="120"/>
      <c r="S23" s="120"/>
      <c r="T23" s="120"/>
    </row>
    <row r="24" spans="1:20" s="116" customFormat="1" ht="11.25">
      <c r="A24" s="103"/>
      <c r="B24" s="104"/>
      <c r="C24" s="112" t="s">
        <v>137</v>
      </c>
      <c r="D24" s="132" t="s">
        <v>151</v>
      </c>
      <c r="E24" s="104"/>
      <c r="F24" s="118"/>
      <c r="G24" s="114"/>
      <c r="H24" s="114"/>
      <c r="I24" s="270">
        <v>3828953</v>
      </c>
      <c r="J24" s="270">
        <v>3334673</v>
      </c>
      <c r="K24" s="268">
        <f t="shared" si="0"/>
        <v>494280</v>
      </c>
      <c r="L24" s="169">
        <f t="shared" si="1"/>
        <v>0.1482244286021448</v>
      </c>
      <c r="Q24" s="120"/>
      <c r="R24" s="120"/>
      <c r="S24" s="120"/>
      <c r="T24" s="120"/>
    </row>
    <row r="25" spans="1:20" s="116" customFormat="1" ht="11.25">
      <c r="A25" s="103"/>
      <c r="B25" s="104"/>
      <c r="C25" s="112" t="s">
        <v>139</v>
      </c>
      <c r="D25" s="78" t="s">
        <v>152</v>
      </c>
      <c r="E25" s="104"/>
      <c r="F25" s="113"/>
      <c r="G25" s="114"/>
      <c r="H25" s="114"/>
      <c r="I25" s="270">
        <v>212692</v>
      </c>
      <c r="J25" s="270">
        <v>258885</v>
      </c>
      <c r="K25" s="268">
        <f t="shared" si="0"/>
        <v>-46193</v>
      </c>
      <c r="L25" s="169">
        <f t="shared" si="1"/>
        <v>-0.17843057728334974</v>
      </c>
      <c r="Q25" s="120"/>
      <c r="R25" s="120"/>
      <c r="S25" s="120"/>
      <c r="T25" s="120"/>
    </row>
    <row r="26" spans="1:20" s="116" customFormat="1" ht="11.25">
      <c r="A26" s="103"/>
      <c r="B26" s="104"/>
      <c r="C26" s="112" t="s">
        <v>153</v>
      </c>
      <c r="D26" s="78" t="s">
        <v>154</v>
      </c>
      <c r="E26" s="104"/>
      <c r="F26" s="75"/>
      <c r="G26" s="114"/>
      <c r="H26" s="114"/>
      <c r="I26" s="270">
        <v>1020</v>
      </c>
      <c r="J26" s="270">
        <v>610</v>
      </c>
      <c r="K26" s="268">
        <f t="shared" si="0"/>
        <v>410</v>
      </c>
      <c r="L26" s="169">
        <f t="shared" si="1"/>
        <v>0.67213114754098358</v>
      </c>
      <c r="Q26" s="120"/>
      <c r="R26" s="120"/>
      <c r="S26" s="120"/>
      <c r="T26" s="120"/>
    </row>
    <row r="27" spans="1:20" s="116" customFormat="1" ht="11.25">
      <c r="A27" s="103"/>
      <c r="B27" s="104"/>
      <c r="C27" s="112" t="s">
        <v>155</v>
      </c>
      <c r="D27" s="78" t="s">
        <v>156</v>
      </c>
      <c r="E27" s="104"/>
      <c r="F27" s="75"/>
      <c r="G27" s="114"/>
      <c r="H27" s="114"/>
      <c r="I27" s="270">
        <v>36087</v>
      </c>
      <c r="J27" s="270">
        <v>35237</v>
      </c>
      <c r="K27" s="268">
        <f t="shared" si="0"/>
        <v>850</v>
      </c>
      <c r="L27" s="169">
        <f t="shared" si="1"/>
        <v>2.4122371371002073E-2</v>
      </c>
      <c r="Q27" s="120"/>
      <c r="R27" s="120"/>
      <c r="S27" s="120"/>
      <c r="T27" s="120"/>
    </row>
    <row r="28" spans="1:20" s="116" customFormat="1" ht="11.25">
      <c r="A28" s="103"/>
      <c r="B28" s="104"/>
      <c r="C28" s="112" t="s">
        <v>157</v>
      </c>
      <c r="D28" s="75" t="s">
        <v>158</v>
      </c>
      <c r="E28" s="104"/>
      <c r="F28" s="118"/>
      <c r="G28" s="114"/>
      <c r="H28" s="114"/>
      <c r="I28" s="270">
        <v>440303</v>
      </c>
      <c r="J28" s="270">
        <v>431999</v>
      </c>
      <c r="K28" s="268">
        <f t="shared" si="0"/>
        <v>8304</v>
      </c>
      <c r="L28" s="169">
        <f t="shared" si="1"/>
        <v>1.9222266718209997E-2</v>
      </c>
      <c r="Q28" s="120"/>
      <c r="R28" s="120"/>
      <c r="S28" s="120"/>
      <c r="T28" s="120"/>
    </row>
    <row r="29" spans="1:20" s="116" customFormat="1" ht="11.25">
      <c r="A29" s="103"/>
      <c r="B29" s="104"/>
      <c r="C29" s="112" t="s">
        <v>159</v>
      </c>
      <c r="D29" s="75" t="s">
        <v>160</v>
      </c>
      <c r="E29" s="104"/>
      <c r="F29" s="113"/>
      <c r="G29" s="114"/>
      <c r="H29" s="114"/>
      <c r="I29" s="270">
        <v>309529</v>
      </c>
      <c r="J29" s="270">
        <v>2328545</v>
      </c>
      <c r="K29" s="268">
        <f t="shared" si="0"/>
        <v>-2019016</v>
      </c>
      <c r="L29" s="169">
        <f t="shared" si="1"/>
        <v>-0.86707192688996781</v>
      </c>
      <c r="Q29" s="120"/>
      <c r="R29" s="120"/>
      <c r="S29" s="120"/>
      <c r="T29" s="120"/>
    </row>
    <row r="30" spans="1:20" s="116" customFormat="1" ht="11.25">
      <c r="A30" s="103"/>
      <c r="B30" s="104"/>
      <c r="C30" s="112"/>
      <c r="D30" s="104"/>
      <c r="E30" s="104"/>
      <c r="F30" s="78"/>
      <c r="G30" s="133" t="s">
        <v>161</v>
      </c>
      <c r="H30" s="134" t="s">
        <v>162</v>
      </c>
      <c r="I30" s="270"/>
      <c r="J30" s="270"/>
      <c r="K30" s="268">
        <f t="shared" si="0"/>
        <v>0</v>
      </c>
      <c r="L30" s="169" t="str">
        <f t="shared" si="1"/>
        <v xml:space="preserve">-    </v>
      </c>
      <c r="Q30" s="120"/>
      <c r="R30" s="120"/>
      <c r="S30" s="120"/>
      <c r="T30" s="120"/>
    </row>
    <row r="31" spans="1:20" s="109" customFormat="1" ht="26.25" customHeight="1">
      <c r="A31" s="110"/>
      <c r="B31" s="104" t="s">
        <v>122</v>
      </c>
      <c r="C31" s="363" t="s">
        <v>163</v>
      </c>
      <c r="D31" s="363"/>
      <c r="E31" s="363"/>
      <c r="F31" s="364"/>
      <c r="G31" s="135"/>
      <c r="H31" s="136"/>
      <c r="I31" s="271">
        <v>9556</v>
      </c>
      <c r="J31" s="271">
        <v>15556</v>
      </c>
      <c r="K31" s="268">
        <f t="shared" si="0"/>
        <v>-6000</v>
      </c>
      <c r="L31" s="108">
        <f t="shared" si="1"/>
        <v>-0.38570326562098228</v>
      </c>
      <c r="Q31" s="122"/>
      <c r="R31" s="122"/>
      <c r="S31" s="122"/>
      <c r="T31" s="122"/>
    </row>
    <row r="32" spans="1:20" s="116" customFormat="1" ht="11.25">
      <c r="A32" s="117"/>
      <c r="B32" s="104"/>
      <c r="C32" s="112" t="s">
        <v>86</v>
      </c>
      <c r="D32" s="137" t="s">
        <v>164</v>
      </c>
      <c r="E32" s="118"/>
      <c r="F32" s="118"/>
      <c r="G32" s="138">
        <f>SUM(G33:G36)</f>
        <v>0</v>
      </c>
      <c r="H32" s="138">
        <f>SUM(H33:H36)</f>
        <v>9306</v>
      </c>
      <c r="I32" s="270">
        <v>9306</v>
      </c>
      <c r="J32" s="270">
        <v>9306</v>
      </c>
      <c r="K32" s="268">
        <f t="shared" si="0"/>
        <v>0</v>
      </c>
      <c r="L32" s="169">
        <f t="shared" si="1"/>
        <v>0</v>
      </c>
      <c r="Q32" s="120"/>
      <c r="R32" s="120"/>
      <c r="S32" s="120"/>
      <c r="T32" s="120"/>
    </row>
    <row r="33" spans="1:20" s="116" customFormat="1" ht="11.25">
      <c r="A33" s="103"/>
      <c r="B33" s="104"/>
      <c r="C33" s="104"/>
      <c r="D33" s="126" t="s">
        <v>143</v>
      </c>
      <c r="E33" s="123" t="s">
        <v>165</v>
      </c>
      <c r="F33" s="113"/>
      <c r="G33" s="119"/>
      <c r="H33" s="119"/>
      <c r="I33" s="270">
        <v>0</v>
      </c>
      <c r="J33" s="270">
        <v>0</v>
      </c>
      <c r="K33" s="268">
        <f t="shared" si="0"/>
        <v>0</v>
      </c>
      <c r="L33" s="169" t="str">
        <f t="shared" si="1"/>
        <v xml:space="preserve">-    </v>
      </c>
      <c r="Q33" s="120"/>
      <c r="R33" s="120"/>
      <c r="S33" s="120"/>
      <c r="T33" s="120"/>
    </row>
    <row r="34" spans="1:20" s="116" customFormat="1" ht="11.25">
      <c r="A34" s="103"/>
      <c r="B34" s="104"/>
      <c r="C34" s="104"/>
      <c r="D34" s="126" t="s">
        <v>145</v>
      </c>
      <c r="E34" s="123" t="s">
        <v>166</v>
      </c>
      <c r="F34" s="123"/>
      <c r="G34" s="119"/>
      <c r="H34" s="119">
        <v>9306</v>
      </c>
      <c r="I34" s="270">
        <v>9306</v>
      </c>
      <c r="J34" s="270">
        <v>9306</v>
      </c>
      <c r="K34" s="268">
        <f t="shared" si="0"/>
        <v>0</v>
      </c>
      <c r="L34" s="169">
        <f t="shared" si="1"/>
        <v>0</v>
      </c>
      <c r="Q34" s="120"/>
      <c r="R34" s="120"/>
      <c r="S34" s="120"/>
      <c r="T34" s="120"/>
    </row>
    <row r="35" spans="1:20" s="116" customFormat="1" ht="11.25">
      <c r="A35" s="103"/>
      <c r="B35" s="104"/>
      <c r="C35" s="112"/>
      <c r="D35" s="126" t="s">
        <v>167</v>
      </c>
      <c r="E35" s="139" t="s">
        <v>168</v>
      </c>
      <c r="F35" s="113"/>
      <c r="G35" s="119"/>
      <c r="H35" s="119"/>
      <c r="I35" s="270">
        <v>0</v>
      </c>
      <c r="J35" s="270">
        <v>0</v>
      </c>
      <c r="K35" s="268">
        <f t="shared" si="0"/>
        <v>0</v>
      </c>
      <c r="L35" s="169" t="str">
        <f t="shared" si="1"/>
        <v xml:space="preserve">-    </v>
      </c>
      <c r="Q35" s="120"/>
      <c r="R35" s="120"/>
      <c r="S35" s="120"/>
      <c r="T35" s="120"/>
    </row>
    <row r="36" spans="1:20" s="116" customFormat="1" ht="11.25">
      <c r="A36" s="103"/>
      <c r="B36" s="104"/>
      <c r="C36" s="112"/>
      <c r="D36" s="126" t="s">
        <v>169</v>
      </c>
      <c r="E36" s="139" t="s">
        <v>170</v>
      </c>
      <c r="F36" s="137"/>
      <c r="G36" s="119"/>
      <c r="H36" s="140"/>
      <c r="I36" s="270">
        <v>0</v>
      </c>
      <c r="J36" s="270">
        <v>0</v>
      </c>
      <c r="K36" s="268">
        <f t="shared" si="0"/>
        <v>0</v>
      </c>
      <c r="L36" s="169" t="str">
        <f t="shared" si="1"/>
        <v xml:space="preserve">-    </v>
      </c>
      <c r="Q36" s="120"/>
      <c r="R36" s="120"/>
      <c r="S36" s="120"/>
      <c r="T36" s="120"/>
    </row>
    <row r="37" spans="1:20" s="116" customFormat="1" ht="11.25">
      <c r="A37" s="103"/>
      <c r="B37" s="104"/>
      <c r="C37" s="112" t="s">
        <v>88</v>
      </c>
      <c r="D37" s="78" t="s">
        <v>171</v>
      </c>
      <c r="E37" s="112"/>
      <c r="F37" s="137"/>
      <c r="G37" s="141"/>
      <c r="H37" s="114"/>
      <c r="I37" s="270">
        <v>250</v>
      </c>
      <c r="J37" s="270">
        <v>6250</v>
      </c>
      <c r="K37" s="268">
        <f t="shared" si="0"/>
        <v>-6000</v>
      </c>
      <c r="L37" s="169">
        <f t="shared" si="1"/>
        <v>-0.96</v>
      </c>
      <c r="Q37" s="120"/>
      <c r="R37" s="120"/>
      <c r="S37" s="120"/>
      <c r="T37" s="120"/>
    </row>
    <row r="38" spans="1:20" s="116" customFormat="1" ht="11.25">
      <c r="A38" s="103"/>
      <c r="B38" s="104"/>
      <c r="C38" s="112"/>
      <c r="D38" s="126" t="s">
        <v>143</v>
      </c>
      <c r="E38" s="127" t="s">
        <v>172</v>
      </c>
      <c r="F38" s="118"/>
      <c r="G38" s="114"/>
      <c r="H38" s="114"/>
      <c r="I38" s="270">
        <v>250</v>
      </c>
      <c r="J38" s="270">
        <v>6250</v>
      </c>
      <c r="K38" s="268">
        <f t="shared" si="0"/>
        <v>-6000</v>
      </c>
      <c r="L38" s="169">
        <f t="shared" si="1"/>
        <v>-0.96</v>
      </c>
      <c r="Q38" s="120"/>
      <c r="R38" s="120"/>
      <c r="S38" s="120"/>
      <c r="T38" s="120"/>
    </row>
    <row r="39" spans="1:20" s="116" customFormat="1" ht="11.25">
      <c r="A39" s="103"/>
      <c r="B39" s="104"/>
      <c r="C39" s="112"/>
      <c r="D39" s="126" t="s">
        <v>145</v>
      </c>
      <c r="E39" s="127" t="s">
        <v>173</v>
      </c>
      <c r="F39" s="75"/>
      <c r="G39" s="142"/>
      <c r="H39" s="114"/>
      <c r="I39" s="272">
        <v>0</v>
      </c>
      <c r="J39" s="272">
        <v>0</v>
      </c>
      <c r="K39" s="268">
        <f t="shared" si="0"/>
        <v>0</v>
      </c>
      <c r="L39" s="169" t="str">
        <f t="shared" si="1"/>
        <v xml:space="preserve">-    </v>
      </c>
      <c r="Q39" s="120"/>
      <c r="R39" s="120"/>
      <c r="S39" s="120"/>
      <c r="T39" s="120"/>
    </row>
    <row r="40" spans="1:20" s="109" customFormat="1" ht="11.25">
      <c r="A40" s="365" t="s">
        <v>174</v>
      </c>
      <c r="B40" s="366"/>
      <c r="C40" s="366"/>
      <c r="D40" s="366"/>
      <c r="E40" s="366"/>
      <c r="F40" s="366"/>
      <c r="G40" s="367"/>
      <c r="H40" s="366"/>
      <c r="I40" s="273">
        <v>48716804</v>
      </c>
      <c r="J40" s="273">
        <v>50129298</v>
      </c>
      <c r="K40" s="273">
        <f t="shared" si="0"/>
        <v>-1412494</v>
      </c>
      <c r="L40" s="164">
        <f t="shared" si="1"/>
        <v>-2.817701536534583E-2</v>
      </c>
      <c r="Q40" s="122"/>
      <c r="R40" s="122"/>
      <c r="S40" s="122"/>
      <c r="T40" s="122"/>
    </row>
    <row r="41" spans="1:20" s="109" customFormat="1" ht="11.25">
      <c r="A41" s="103"/>
      <c r="B41" s="104"/>
      <c r="C41" s="104"/>
      <c r="D41" s="104"/>
      <c r="E41" s="104"/>
      <c r="F41" s="143"/>
      <c r="G41" s="106"/>
      <c r="H41" s="106"/>
      <c r="I41" s="274"/>
      <c r="J41" s="274"/>
      <c r="K41" s="274"/>
      <c r="L41" s="145"/>
      <c r="Q41" s="122"/>
      <c r="R41" s="122"/>
      <c r="S41" s="122"/>
      <c r="T41" s="122"/>
    </row>
    <row r="42" spans="1:20" s="109" customFormat="1" ht="11.25">
      <c r="A42" s="146" t="s">
        <v>33</v>
      </c>
      <c r="B42" s="147" t="s">
        <v>175</v>
      </c>
      <c r="C42" s="148"/>
      <c r="D42" s="148"/>
      <c r="E42" s="148"/>
      <c r="F42" s="105"/>
      <c r="G42" s="106"/>
      <c r="H42" s="106"/>
      <c r="I42" s="271"/>
      <c r="J42" s="267"/>
      <c r="K42" s="267"/>
      <c r="L42" s="108"/>
      <c r="Q42" s="122"/>
      <c r="R42" s="122"/>
      <c r="S42" s="122"/>
      <c r="T42" s="122"/>
    </row>
    <row r="43" spans="1:20" s="109" customFormat="1" ht="11.25">
      <c r="A43" s="146"/>
      <c r="B43" s="148" t="s">
        <v>120</v>
      </c>
      <c r="C43" s="149" t="s">
        <v>176</v>
      </c>
      <c r="D43" s="148"/>
      <c r="E43" s="148"/>
      <c r="F43" s="143"/>
      <c r="G43" s="106"/>
      <c r="H43" s="106"/>
      <c r="I43" s="271">
        <v>2230458</v>
      </c>
      <c r="J43" s="271">
        <v>2559919</v>
      </c>
      <c r="K43" s="268">
        <f>+I43-J43</f>
        <v>-329461</v>
      </c>
      <c r="L43" s="108">
        <f t="shared" ref="L43:L101" si="2">IF(J43=0,"-    ",K43/J43)</f>
        <v>-0.12869977526632678</v>
      </c>
      <c r="Q43" s="122"/>
      <c r="R43" s="122"/>
      <c r="S43" s="122"/>
      <c r="T43" s="122"/>
    </row>
    <row r="44" spans="1:20" s="116" customFormat="1" ht="11.25">
      <c r="A44" s="146"/>
      <c r="B44" s="148"/>
      <c r="C44" s="150" t="s">
        <v>86</v>
      </c>
      <c r="D44" s="150" t="s">
        <v>177</v>
      </c>
      <c r="E44" s="148"/>
      <c r="F44" s="118"/>
      <c r="G44" s="114"/>
      <c r="H44" s="114"/>
      <c r="I44" s="270">
        <v>2180601</v>
      </c>
      <c r="J44" s="270">
        <v>2463889</v>
      </c>
      <c r="K44" s="268">
        <f t="shared" ref="K44:K93" si="3">+I44-J44</f>
        <v>-283288</v>
      </c>
      <c r="L44" s="169">
        <f t="shared" si="2"/>
        <v>-0.11497595873840095</v>
      </c>
      <c r="Q44" s="120"/>
      <c r="R44" s="120"/>
      <c r="S44" s="120"/>
      <c r="T44" s="120"/>
    </row>
    <row r="45" spans="1:20" s="116" customFormat="1" ht="11.25">
      <c r="A45" s="146"/>
      <c r="B45" s="148"/>
      <c r="C45" s="150" t="s">
        <v>88</v>
      </c>
      <c r="D45" s="150" t="s">
        <v>178</v>
      </c>
      <c r="E45" s="148"/>
      <c r="F45" s="75"/>
      <c r="G45" s="114"/>
      <c r="H45" s="114"/>
      <c r="I45" s="270">
        <v>49857</v>
      </c>
      <c r="J45" s="270">
        <v>96030</v>
      </c>
      <c r="K45" s="268">
        <f t="shared" si="3"/>
        <v>-46173</v>
      </c>
      <c r="L45" s="169">
        <f t="shared" si="2"/>
        <v>-0.48081849422055606</v>
      </c>
      <c r="Q45" s="120"/>
      <c r="R45" s="120"/>
      <c r="S45" s="120"/>
      <c r="T45" s="120"/>
    </row>
    <row r="46" spans="1:20" s="116" customFormat="1" ht="11.25">
      <c r="A46" s="146"/>
      <c r="B46" s="148"/>
      <c r="C46" s="150" t="s">
        <v>116</v>
      </c>
      <c r="D46" s="150" t="s">
        <v>179</v>
      </c>
      <c r="E46" s="148"/>
      <c r="F46" s="151"/>
      <c r="G46" s="114"/>
      <c r="H46" s="114"/>
      <c r="I46" s="270">
        <v>0</v>
      </c>
      <c r="J46" s="270">
        <v>0</v>
      </c>
      <c r="K46" s="268">
        <f t="shared" si="3"/>
        <v>0</v>
      </c>
      <c r="L46" s="169" t="str">
        <f t="shared" si="2"/>
        <v xml:space="preserve">-    </v>
      </c>
      <c r="Q46" s="120"/>
      <c r="R46" s="120"/>
      <c r="S46" s="120"/>
      <c r="T46" s="120"/>
    </row>
    <row r="47" spans="1:20" s="116" customFormat="1" ht="11.25">
      <c r="A47" s="146"/>
      <c r="B47" s="148"/>
      <c r="C47" s="150" t="s">
        <v>137</v>
      </c>
      <c r="D47" s="150" t="s">
        <v>180</v>
      </c>
      <c r="E47" s="148"/>
      <c r="F47" s="75"/>
      <c r="G47" s="114"/>
      <c r="H47" s="114"/>
      <c r="I47" s="270">
        <v>0</v>
      </c>
      <c r="J47" s="270">
        <v>0</v>
      </c>
      <c r="K47" s="268">
        <f t="shared" si="3"/>
        <v>0</v>
      </c>
      <c r="L47" s="169" t="str">
        <f t="shared" si="2"/>
        <v xml:space="preserve">-    </v>
      </c>
      <c r="Q47" s="120"/>
      <c r="R47" s="120"/>
      <c r="S47" s="120"/>
      <c r="T47" s="120"/>
    </row>
    <row r="48" spans="1:20" s="116" customFormat="1" ht="11.25">
      <c r="A48" s="146"/>
      <c r="B48" s="148"/>
      <c r="C48" s="148"/>
      <c r="D48" s="148"/>
      <c r="E48" s="148"/>
      <c r="F48" s="75"/>
      <c r="G48" s="133" t="s">
        <v>161</v>
      </c>
      <c r="H48" s="152" t="s">
        <v>162</v>
      </c>
      <c r="I48" s="270"/>
      <c r="J48" s="270"/>
      <c r="K48" s="268">
        <f t="shared" si="3"/>
        <v>0</v>
      </c>
      <c r="L48" s="169" t="str">
        <f t="shared" si="2"/>
        <v xml:space="preserve">-    </v>
      </c>
      <c r="Q48" s="120"/>
      <c r="R48" s="120"/>
      <c r="S48" s="120"/>
      <c r="T48" s="120"/>
    </row>
    <row r="49" spans="1:20" s="109" customFormat="1" ht="25.5" customHeight="1">
      <c r="A49" s="110"/>
      <c r="B49" s="104" t="s">
        <v>121</v>
      </c>
      <c r="C49" s="363" t="s">
        <v>181</v>
      </c>
      <c r="D49" s="363"/>
      <c r="E49" s="363"/>
      <c r="F49" s="364"/>
      <c r="G49" s="153"/>
      <c r="H49" s="295"/>
      <c r="I49" s="271">
        <v>29824066</v>
      </c>
      <c r="J49" s="271">
        <v>41739756</v>
      </c>
      <c r="K49" s="268">
        <f t="shared" si="3"/>
        <v>-11915690</v>
      </c>
      <c r="L49" s="108">
        <f t="shared" si="2"/>
        <v>-0.28547579434819886</v>
      </c>
      <c r="Q49" s="122"/>
      <c r="R49" s="122"/>
      <c r="S49" s="122"/>
      <c r="T49" s="122"/>
    </row>
    <row r="50" spans="1:20" s="116" customFormat="1" ht="11.25">
      <c r="A50" s="117"/>
      <c r="B50" s="148"/>
      <c r="C50" s="150" t="s">
        <v>86</v>
      </c>
      <c r="D50" s="150" t="s">
        <v>182</v>
      </c>
      <c r="E50" s="148"/>
      <c r="F50" s="154"/>
      <c r="G50" s="155"/>
      <c r="H50" s="296"/>
      <c r="I50" s="270">
        <v>5545383</v>
      </c>
      <c r="J50" s="270">
        <v>5793276</v>
      </c>
      <c r="K50" s="268">
        <f t="shared" si="3"/>
        <v>-247893</v>
      </c>
      <c r="L50" s="169">
        <f t="shared" si="2"/>
        <v>-4.2789779047295522E-2</v>
      </c>
      <c r="Q50" s="120"/>
      <c r="R50" s="120"/>
      <c r="S50" s="120"/>
      <c r="T50" s="120"/>
    </row>
    <row r="51" spans="1:20" s="116" customFormat="1" ht="11.25">
      <c r="A51" s="117"/>
      <c r="B51" s="148"/>
      <c r="C51" s="150"/>
      <c r="D51" s="156" t="s">
        <v>143</v>
      </c>
      <c r="E51" s="156" t="s">
        <v>183</v>
      </c>
      <c r="F51" s="154"/>
      <c r="G51" s="155"/>
      <c r="H51" s="296"/>
      <c r="I51" s="270">
        <v>23165</v>
      </c>
      <c r="J51" s="270">
        <v>5979</v>
      </c>
      <c r="K51" s="268">
        <f t="shared" si="3"/>
        <v>17186</v>
      </c>
      <c r="L51" s="169">
        <f t="shared" si="2"/>
        <v>2.8743937113229636</v>
      </c>
      <c r="Q51" s="120"/>
      <c r="R51" s="120"/>
      <c r="S51" s="120"/>
      <c r="T51" s="120"/>
    </row>
    <row r="52" spans="1:20" s="116" customFormat="1" ht="11.25">
      <c r="A52" s="117"/>
      <c r="B52" s="148"/>
      <c r="C52" s="150"/>
      <c r="D52" s="150"/>
      <c r="E52" s="150" t="s">
        <v>86</v>
      </c>
      <c r="F52" s="154" t="s">
        <v>184</v>
      </c>
      <c r="G52" s="155"/>
      <c r="H52" s="296">
        <v>0</v>
      </c>
      <c r="I52" s="270">
        <v>19125</v>
      </c>
      <c r="J52" s="270">
        <v>0</v>
      </c>
      <c r="K52" s="268">
        <f t="shared" si="3"/>
        <v>19125</v>
      </c>
      <c r="L52" s="169" t="str">
        <f t="shared" si="2"/>
        <v xml:space="preserve">-    </v>
      </c>
      <c r="Q52" s="120"/>
      <c r="R52" s="120"/>
      <c r="S52" s="120"/>
      <c r="T52" s="120"/>
    </row>
    <row r="53" spans="1:20" s="116" customFormat="1" ht="11.25">
      <c r="A53" s="117"/>
      <c r="B53" s="148"/>
      <c r="C53" s="150"/>
      <c r="D53" s="150"/>
      <c r="E53" s="150" t="s">
        <v>88</v>
      </c>
      <c r="F53" s="154" t="s">
        <v>185</v>
      </c>
      <c r="G53" s="155"/>
      <c r="H53" s="296">
        <v>0</v>
      </c>
      <c r="I53" s="270">
        <v>4040</v>
      </c>
      <c r="J53" s="270">
        <v>5979</v>
      </c>
      <c r="K53" s="268">
        <f t="shared" si="3"/>
        <v>-1939</v>
      </c>
      <c r="L53" s="169">
        <f t="shared" si="2"/>
        <v>-0.32430172269610302</v>
      </c>
      <c r="Q53" s="120"/>
      <c r="R53" s="120"/>
      <c r="S53" s="120"/>
      <c r="T53" s="120"/>
    </row>
    <row r="54" spans="1:20" s="116" customFormat="1" ht="11.25">
      <c r="A54" s="117"/>
      <c r="B54" s="148"/>
      <c r="C54" s="150"/>
      <c r="D54" s="156" t="s">
        <v>145</v>
      </c>
      <c r="E54" s="156" t="s">
        <v>186</v>
      </c>
      <c r="F54" s="154"/>
      <c r="G54" s="155"/>
      <c r="H54" s="297">
        <v>1890581</v>
      </c>
      <c r="I54" s="270">
        <v>1890581</v>
      </c>
      <c r="J54" s="270">
        <v>1890581</v>
      </c>
      <c r="K54" s="268">
        <f t="shared" si="3"/>
        <v>0</v>
      </c>
      <c r="L54" s="169">
        <f t="shared" si="2"/>
        <v>0</v>
      </c>
      <c r="Q54" s="120"/>
      <c r="R54" s="120"/>
      <c r="S54" s="120"/>
      <c r="T54" s="120"/>
    </row>
    <row r="55" spans="1:20" s="116" customFormat="1" ht="11.25">
      <c r="A55" s="117"/>
      <c r="B55" s="148"/>
      <c r="C55" s="150"/>
      <c r="D55" s="156" t="s">
        <v>167</v>
      </c>
      <c r="E55" s="156" t="s">
        <v>187</v>
      </c>
      <c r="F55" s="154"/>
      <c r="G55" s="155"/>
      <c r="H55" s="297"/>
      <c r="I55" s="270">
        <v>3631637</v>
      </c>
      <c r="J55" s="270">
        <v>3896716</v>
      </c>
      <c r="K55" s="268">
        <f t="shared" si="3"/>
        <v>-265079</v>
      </c>
      <c r="L55" s="169">
        <f t="shared" si="2"/>
        <v>-6.8026255955014422E-2</v>
      </c>
      <c r="Q55" s="120"/>
      <c r="R55" s="120"/>
      <c r="S55" s="120"/>
      <c r="T55" s="120"/>
    </row>
    <row r="56" spans="1:20" s="116" customFormat="1" ht="11.25">
      <c r="A56" s="117"/>
      <c r="B56" s="148"/>
      <c r="C56" s="150"/>
      <c r="D56" s="150"/>
      <c r="E56" s="150" t="s">
        <v>86</v>
      </c>
      <c r="F56" s="154" t="s">
        <v>188</v>
      </c>
      <c r="G56" s="155"/>
      <c r="H56" s="297"/>
      <c r="I56" s="270">
        <v>0</v>
      </c>
      <c r="J56" s="270">
        <v>0</v>
      </c>
      <c r="K56" s="268">
        <f t="shared" si="3"/>
        <v>0</v>
      </c>
      <c r="L56" s="169" t="str">
        <f t="shared" si="2"/>
        <v xml:space="preserve">-    </v>
      </c>
      <c r="Q56" s="120"/>
      <c r="R56" s="120"/>
      <c r="S56" s="120"/>
      <c r="T56" s="120"/>
    </row>
    <row r="57" spans="1:20" s="116" customFormat="1" ht="11.25">
      <c r="A57" s="117"/>
      <c r="B57" s="148"/>
      <c r="C57" s="150"/>
      <c r="D57" s="150"/>
      <c r="E57" s="150" t="s">
        <v>88</v>
      </c>
      <c r="F57" s="154" t="s">
        <v>189</v>
      </c>
      <c r="G57" s="155"/>
      <c r="H57" s="297">
        <v>2080315</v>
      </c>
      <c r="I57" s="270">
        <v>2080315</v>
      </c>
      <c r="J57" s="270">
        <v>2143515</v>
      </c>
      <c r="K57" s="268">
        <f t="shared" si="3"/>
        <v>-63200</v>
      </c>
      <c r="L57" s="169">
        <f t="shared" si="2"/>
        <v>-2.9484281658864062E-2</v>
      </c>
      <c r="Q57" s="120"/>
      <c r="R57" s="120"/>
      <c r="S57" s="120"/>
      <c r="T57" s="120"/>
    </row>
    <row r="58" spans="1:20" s="116" customFormat="1" ht="11.25">
      <c r="A58" s="117"/>
      <c r="B58" s="148"/>
      <c r="C58" s="150"/>
      <c r="D58" s="150"/>
      <c r="E58" s="150" t="s">
        <v>116</v>
      </c>
      <c r="F58" s="154" t="s">
        <v>190</v>
      </c>
      <c r="G58" s="155"/>
      <c r="H58" s="297">
        <v>0</v>
      </c>
      <c r="I58" s="270">
        <v>285761</v>
      </c>
      <c r="J58" s="270">
        <v>290000</v>
      </c>
      <c r="K58" s="268">
        <f t="shared" si="3"/>
        <v>-4239</v>
      </c>
      <c r="L58" s="169">
        <f t="shared" si="2"/>
        <v>-1.4617241379310345E-2</v>
      </c>
      <c r="Q58" s="120"/>
      <c r="R58" s="120"/>
      <c r="S58" s="120"/>
      <c r="T58" s="120"/>
    </row>
    <row r="59" spans="1:20" s="116" customFormat="1" ht="11.25">
      <c r="A59" s="117"/>
      <c r="B59" s="148"/>
      <c r="C59" s="150"/>
      <c r="D59" s="150"/>
      <c r="E59" s="150" t="s">
        <v>137</v>
      </c>
      <c r="F59" s="154" t="s">
        <v>191</v>
      </c>
      <c r="G59" s="155"/>
      <c r="H59" s="297">
        <v>1265561</v>
      </c>
      <c r="I59" s="270">
        <v>1265561</v>
      </c>
      <c r="J59" s="270">
        <v>1463201</v>
      </c>
      <c r="K59" s="268">
        <f t="shared" si="3"/>
        <v>-197640</v>
      </c>
      <c r="L59" s="169">
        <f t="shared" si="2"/>
        <v>-0.13507371851167407</v>
      </c>
      <c r="Q59" s="120"/>
      <c r="R59" s="120"/>
      <c r="S59" s="120"/>
      <c r="T59" s="120"/>
    </row>
    <row r="60" spans="1:20" s="116" customFormat="1" ht="11.25">
      <c r="A60" s="117"/>
      <c r="B60" s="150"/>
      <c r="C60" s="150"/>
      <c r="D60" s="156" t="s">
        <v>169</v>
      </c>
      <c r="E60" s="156" t="s">
        <v>192</v>
      </c>
      <c r="F60" s="157"/>
      <c r="G60" s="155"/>
      <c r="H60" s="319"/>
      <c r="I60" s="270">
        <v>0</v>
      </c>
      <c r="J60" s="270">
        <v>0</v>
      </c>
      <c r="K60" s="268">
        <f t="shared" si="3"/>
        <v>0</v>
      </c>
      <c r="L60" s="169" t="str">
        <f t="shared" si="2"/>
        <v xml:space="preserve">-    </v>
      </c>
      <c r="Q60" s="120"/>
      <c r="R60" s="120"/>
      <c r="S60" s="120"/>
      <c r="T60" s="120"/>
    </row>
    <row r="61" spans="1:20" s="116" customFormat="1" ht="11.25">
      <c r="A61" s="117"/>
      <c r="B61" s="150"/>
      <c r="C61" s="150" t="s">
        <v>88</v>
      </c>
      <c r="D61" s="150" t="s">
        <v>193</v>
      </c>
      <c r="E61" s="150"/>
      <c r="F61" s="154"/>
      <c r="G61" s="155"/>
      <c r="H61" s="318"/>
      <c r="I61" s="270">
        <v>18135978</v>
      </c>
      <c r="J61" s="270">
        <v>25432766</v>
      </c>
      <c r="K61" s="268">
        <f t="shared" si="3"/>
        <v>-7296788</v>
      </c>
      <c r="L61" s="169">
        <f t="shared" si="2"/>
        <v>-0.28690501064650226</v>
      </c>
      <c r="Q61" s="120"/>
      <c r="R61" s="120"/>
      <c r="S61" s="120"/>
      <c r="T61" s="120"/>
    </row>
    <row r="62" spans="1:20" s="116" customFormat="1" ht="11.25">
      <c r="A62" s="117"/>
      <c r="B62" s="150"/>
      <c r="C62" s="150"/>
      <c r="D62" s="156" t="s">
        <v>143</v>
      </c>
      <c r="E62" s="156" t="s">
        <v>194</v>
      </c>
      <c r="F62" s="157"/>
      <c r="G62" s="155"/>
      <c r="H62" s="297"/>
      <c r="I62" s="270">
        <v>6738765</v>
      </c>
      <c r="J62" s="270">
        <v>5245385</v>
      </c>
      <c r="K62" s="268">
        <f t="shared" si="3"/>
        <v>1493380</v>
      </c>
      <c r="L62" s="169">
        <f t="shared" si="2"/>
        <v>0.28470360135623984</v>
      </c>
      <c r="Q62" s="120"/>
      <c r="R62" s="120"/>
      <c r="S62" s="120"/>
      <c r="T62" s="120"/>
    </row>
    <row r="63" spans="1:20" s="116" customFormat="1" ht="11.25">
      <c r="A63" s="117"/>
      <c r="B63" s="150"/>
      <c r="C63" s="150"/>
      <c r="D63" s="150"/>
      <c r="E63" s="150" t="s">
        <v>86</v>
      </c>
      <c r="F63" s="157" t="s">
        <v>195</v>
      </c>
      <c r="G63" s="155"/>
      <c r="H63" s="297"/>
      <c r="I63" s="270">
        <v>5943771</v>
      </c>
      <c r="J63" s="270">
        <v>4169024</v>
      </c>
      <c r="K63" s="268">
        <f t="shared" si="3"/>
        <v>1774747</v>
      </c>
      <c r="L63" s="169">
        <f t="shared" si="2"/>
        <v>0.42569843685236641</v>
      </c>
      <c r="Q63" s="120"/>
      <c r="R63" s="120"/>
      <c r="S63" s="120"/>
      <c r="T63" s="120"/>
    </row>
    <row r="64" spans="1:20" s="116" customFormat="1" ht="22.5">
      <c r="A64" s="117"/>
      <c r="B64" s="150"/>
      <c r="C64" s="150"/>
      <c r="D64" s="150"/>
      <c r="E64" s="150"/>
      <c r="F64" s="158" t="s">
        <v>196</v>
      </c>
      <c r="G64" s="155"/>
      <c r="H64" s="297">
        <v>3669660</v>
      </c>
      <c r="I64" s="270">
        <v>3669660</v>
      </c>
      <c r="J64" s="270">
        <v>3669660</v>
      </c>
      <c r="K64" s="268">
        <f t="shared" si="3"/>
        <v>0</v>
      </c>
      <c r="L64" s="169">
        <f t="shared" si="2"/>
        <v>0</v>
      </c>
      <c r="Q64" s="120"/>
      <c r="R64" s="120"/>
      <c r="S64" s="120"/>
      <c r="T64" s="120"/>
    </row>
    <row r="65" spans="1:20" s="116" customFormat="1" ht="22.5">
      <c r="A65" s="117"/>
      <c r="B65" s="150"/>
      <c r="C65" s="150"/>
      <c r="D65" s="150"/>
      <c r="E65" s="150"/>
      <c r="F65" s="158" t="s">
        <v>197</v>
      </c>
      <c r="G65" s="155"/>
      <c r="H65" s="297"/>
      <c r="I65" s="270">
        <v>0</v>
      </c>
      <c r="J65" s="270">
        <v>0</v>
      </c>
      <c r="K65" s="268">
        <f t="shared" si="3"/>
        <v>0</v>
      </c>
      <c r="L65" s="169" t="str">
        <f t="shared" si="2"/>
        <v xml:space="preserve">-    </v>
      </c>
      <c r="Q65" s="120"/>
      <c r="R65" s="120"/>
      <c r="S65" s="120"/>
      <c r="T65" s="120"/>
    </row>
    <row r="66" spans="1:20" s="116" customFormat="1" ht="22.5">
      <c r="A66" s="117"/>
      <c r="B66" s="150"/>
      <c r="C66" s="150"/>
      <c r="D66" s="150"/>
      <c r="E66" s="150"/>
      <c r="F66" s="158" t="s">
        <v>198</v>
      </c>
      <c r="G66" s="155"/>
      <c r="H66" s="297"/>
      <c r="I66" s="270">
        <v>0</v>
      </c>
      <c r="J66" s="270">
        <v>0</v>
      </c>
      <c r="K66" s="268">
        <f t="shared" si="3"/>
        <v>0</v>
      </c>
      <c r="L66" s="169" t="str">
        <f t="shared" si="2"/>
        <v xml:space="preserve">-    </v>
      </c>
      <c r="Q66" s="120"/>
      <c r="R66" s="120"/>
      <c r="S66" s="120"/>
      <c r="T66" s="120"/>
    </row>
    <row r="67" spans="1:20" s="116" customFormat="1" ht="11.25">
      <c r="A67" s="117"/>
      <c r="B67" s="150"/>
      <c r="C67" s="150"/>
      <c r="D67" s="150"/>
      <c r="E67" s="150"/>
      <c r="F67" s="159" t="s">
        <v>199</v>
      </c>
      <c r="G67" s="155"/>
      <c r="H67" s="297"/>
      <c r="I67" s="270">
        <v>2274111</v>
      </c>
      <c r="J67" s="270">
        <v>499364</v>
      </c>
      <c r="K67" s="268">
        <f t="shared" si="3"/>
        <v>1774747</v>
      </c>
      <c r="L67" s="169">
        <f t="shared" si="2"/>
        <v>3.5540147067069312</v>
      </c>
      <c r="Q67" s="120"/>
      <c r="R67" s="120"/>
      <c r="S67" s="120"/>
      <c r="T67" s="120"/>
    </row>
    <row r="68" spans="1:20" s="116" customFormat="1" ht="11.25">
      <c r="A68" s="117"/>
      <c r="B68" s="150"/>
      <c r="C68" s="150"/>
      <c r="D68" s="150"/>
      <c r="E68" s="150" t="s">
        <v>88</v>
      </c>
      <c r="F68" s="150" t="s">
        <v>200</v>
      </c>
      <c r="G68" s="155"/>
      <c r="H68" s="298">
        <v>0</v>
      </c>
      <c r="I68" s="270">
        <v>794994</v>
      </c>
      <c r="J68" s="270">
        <v>1076361</v>
      </c>
      <c r="K68" s="268">
        <f t="shared" si="3"/>
        <v>-281367</v>
      </c>
      <c r="L68" s="169">
        <f t="shared" si="2"/>
        <v>-0.2614057922945926</v>
      </c>
      <c r="Q68" s="120"/>
      <c r="R68" s="120"/>
      <c r="S68" s="120"/>
      <c r="T68" s="120"/>
    </row>
    <row r="69" spans="1:20" s="116" customFormat="1" ht="11.25">
      <c r="A69" s="117"/>
      <c r="B69" s="150"/>
      <c r="C69" s="150"/>
      <c r="D69" s="156" t="s">
        <v>145</v>
      </c>
      <c r="E69" s="156" t="s">
        <v>201</v>
      </c>
      <c r="F69" s="157"/>
      <c r="G69" s="155"/>
      <c r="H69" s="298"/>
      <c r="I69" s="270">
        <v>11397213</v>
      </c>
      <c r="J69" s="270">
        <v>20187381</v>
      </c>
      <c r="K69" s="268">
        <f t="shared" si="3"/>
        <v>-8790168</v>
      </c>
      <c r="L69" s="169">
        <f t="shared" si="2"/>
        <v>-0.43542884537622784</v>
      </c>
      <c r="Q69" s="120"/>
      <c r="R69" s="120"/>
      <c r="S69" s="120"/>
      <c r="T69" s="120"/>
    </row>
    <row r="70" spans="1:20" s="116" customFormat="1" ht="11.25">
      <c r="A70" s="117"/>
      <c r="B70" s="150"/>
      <c r="C70" s="150"/>
      <c r="D70" s="150"/>
      <c r="E70" s="150" t="s">
        <v>86</v>
      </c>
      <c r="F70" s="157" t="s">
        <v>202</v>
      </c>
      <c r="G70" s="155"/>
      <c r="H70" s="299">
        <v>11058010</v>
      </c>
      <c r="I70" s="270">
        <v>11397213</v>
      </c>
      <c r="J70" s="270">
        <v>20187381</v>
      </c>
      <c r="K70" s="268">
        <f t="shared" si="3"/>
        <v>-8790168</v>
      </c>
      <c r="L70" s="169">
        <f t="shared" si="2"/>
        <v>-0.43542884537622784</v>
      </c>
      <c r="Q70" s="120"/>
      <c r="R70" s="120"/>
      <c r="S70" s="120"/>
      <c r="T70" s="120"/>
    </row>
    <row r="71" spans="1:20" s="116" customFormat="1" ht="11.25">
      <c r="A71" s="117"/>
      <c r="B71" s="150"/>
      <c r="C71" s="150"/>
      <c r="D71" s="150"/>
      <c r="E71" s="150" t="s">
        <v>88</v>
      </c>
      <c r="F71" s="157" t="s">
        <v>203</v>
      </c>
      <c r="G71" s="155"/>
      <c r="H71" s="160"/>
      <c r="I71" s="270">
        <v>0</v>
      </c>
      <c r="J71" s="270">
        <v>0</v>
      </c>
      <c r="K71" s="268">
        <f t="shared" si="3"/>
        <v>0</v>
      </c>
      <c r="L71" s="169" t="str">
        <f t="shared" si="2"/>
        <v xml:space="preserve">-    </v>
      </c>
      <c r="Q71" s="120"/>
      <c r="R71" s="120"/>
      <c r="S71" s="120"/>
      <c r="T71" s="120"/>
    </row>
    <row r="72" spans="1:20" s="116" customFormat="1" ht="11.25">
      <c r="A72" s="117"/>
      <c r="B72" s="150"/>
      <c r="C72" s="150"/>
      <c r="D72" s="150"/>
      <c r="E72" s="150" t="s">
        <v>116</v>
      </c>
      <c r="F72" s="157" t="s">
        <v>204</v>
      </c>
      <c r="G72" s="155"/>
      <c r="H72" s="299"/>
      <c r="I72" s="270">
        <v>0</v>
      </c>
      <c r="J72" s="270">
        <v>0</v>
      </c>
      <c r="K72" s="268">
        <f t="shared" si="3"/>
        <v>0</v>
      </c>
      <c r="L72" s="169" t="str">
        <f t="shared" si="2"/>
        <v xml:space="preserve">-    </v>
      </c>
      <c r="Q72" s="120"/>
      <c r="R72" s="120"/>
      <c r="S72" s="120"/>
      <c r="T72" s="120"/>
    </row>
    <row r="73" spans="1:20" s="116" customFormat="1" ht="22.5">
      <c r="A73" s="117"/>
      <c r="B73" s="148"/>
      <c r="C73" s="150"/>
      <c r="D73" s="148"/>
      <c r="E73" s="150" t="s">
        <v>137</v>
      </c>
      <c r="F73" s="161" t="s">
        <v>205</v>
      </c>
      <c r="G73" s="155"/>
      <c r="H73" s="299"/>
      <c r="I73" s="270">
        <v>0</v>
      </c>
      <c r="J73" s="270">
        <v>0</v>
      </c>
      <c r="K73" s="268">
        <f t="shared" si="3"/>
        <v>0</v>
      </c>
      <c r="L73" s="169" t="str">
        <f t="shared" si="2"/>
        <v xml:space="preserve">-    </v>
      </c>
      <c r="Q73" s="120"/>
      <c r="R73" s="120"/>
      <c r="S73" s="120"/>
      <c r="T73" s="120"/>
    </row>
    <row r="74" spans="1:20" s="116" customFormat="1" ht="11.25">
      <c r="A74" s="117"/>
      <c r="B74" s="148"/>
      <c r="C74" s="150" t="s">
        <v>116</v>
      </c>
      <c r="D74" s="150" t="s">
        <v>206</v>
      </c>
      <c r="E74" s="118"/>
      <c r="F74" s="157"/>
      <c r="G74" s="155"/>
      <c r="H74" s="299"/>
      <c r="I74" s="270">
        <v>0</v>
      </c>
      <c r="J74" s="270">
        <v>0</v>
      </c>
      <c r="K74" s="268">
        <f t="shared" si="3"/>
        <v>0</v>
      </c>
      <c r="L74" s="169" t="str">
        <f t="shared" si="2"/>
        <v xml:space="preserve">-    </v>
      </c>
      <c r="Q74" s="120"/>
      <c r="R74" s="120"/>
      <c r="S74" s="120"/>
      <c r="T74" s="120"/>
    </row>
    <row r="75" spans="1:20" s="116" customFormat="1" ht="11.25">
      <c r="A75" s="117"/>
      <c r="B75" s="148"/>
      <c r="C75" s="150" t="s">
        <v>137</v>
      </c>
      <c r="D75" s="150" t="s">
        <v>207</v>
      </c>
      <c r="E75" s="150"/>
      <c r="F75" s="157"/>
      <c r="G75" s="155"/>
      <c r="H75" s="299"/>
      <c r="I75" s="270">
        <v>3147679</v>
      </c>
      <c r="J75" s="270">
        <v>7670040</v>
      </c>
      <c r="K75" s="268">
        <f t="shared" si="3"/>
        <v>-4522361</v>
      </c>
      <c r="L75" s="169">
        <f t="shared" si="2"/>
        <v>-0.5896137438657425</v>
      </c>
      <c r="Q75" s="120"/>
      <c r="R75" s="120"/>
      <c r="S75" s="120"/>
      <c r="T75" s="120"/>
    </row>
    <row r="76" spans="1:20" s="116" customFormat="1" ht="11.25">
      <c r="A76" s="117"/>
      <c r="B76" s="148"/>
      <c r="C76" s="150"/>
      <c r="D76" s="156" t="s">
        <v>143</v>
      </c>
      <c r="E76" s="156" t="s">
        <v>208</v>
      </c>
      <c r="F76" s="157"/>
      <c r="G76" s="155"/>
      <c r="H76" s="299">
        <v>0</v>
      </c>
      <c r="I76" s="270">
        <v>2758719</v>
      </c>
      <c r="J76" s="270">
        <v>7107248</v>
      </c>
      <c r="K76" s="268">
        <f t="shared" si="3"/>
        <v>-4348529</v>
      </c>
      <c r="L76" s="169">
        <f t="shared" si="2"/>
        <v>-0.61184427502740868</v>
      </c>
      <c r="Q76" s="120"/>
      <c r="R76" s="120"/>
      <c r="S76" s="120"/>
      <c r="T76" s="120"/>
    </row>
    <row r="77" spans="1:20" s="116" customFormat="1" ht="11.25">
      <c r="A77" s="117"/>
      <c r="B77" s="148"/>
      <c r="C77" s="150"/>
      <c r="D77" s="156" t="s">
        <v>145</v>
      </c>
      <c r="E77" s="156" t="s">
        <v>209</v>
      </c>
      <c r="F77" s="157"/>
      <c r="G77" s="155"/>
      <c r="H77" s="299">
        <v>0</v>
      </c>
      <c r="I77" s="270">
        <v>388960</v>
      </c>
      <c r="J77" s="270">
        <v>562792</v>
      </c>
      <c r="K77" s="268">
        <f t="shared" si="3"/>
        <v>-173832</v>
      </c>
      <c r="L77" s="169">
        <f t="shared" si="2"/>
        <v>-0.3088743265718063</v>
      </c>
      <c r="Q77" s="120"/>
      <c r="R77" s="120"/>
      <c r="S77" s="120"/>
      <c r="T77" s="120"/>
    </row>
    <row r="78" spans="1:20" s="116" customFormat="1" ht="11.25">
      <c r="A78" s="117"/>
      <c r="B78" s="148"/>
      <c r="C78" s="150" t="s">
        <v>139</v>
      </c>
      <c r="D78" s="150" t="s">
        <v>210</v>
      </c>
      <c r="E78" s="150"/>
      <c r="F78" s="157"/>
      <c r="G78" s="155"/>
      <c r="H78" s="299">
        <v>0</v>
      </c>
      <c r="I78" s="270">
        <v>0</v>
      </c>
      <c r="J78" s="270">
        <v>0</v>
      </c>
      <c r="K78" s="268">
        <f t="shared" si="3"/>
        <v>0</v>
      </c>
      <c r="L78" s="169" t="str">
        <f t="shared" si="2"/>
        <v xml:space="preserve">-    </v>
      </c>
      <c r="Q78" s="120"/>
      <c r="R78" s="120"/>
      <c r="S78" s="120"/>
      <c r="T78" s="120"/>
    </row>
    <row r="79" spans="1:20" s="116" customFormat="1" ht="11.25">
      <c r="A79" s="117"/>
      <c r="B79" s="148"/>
      <c r="C79" s="150" t="s">
        <v>153</v>
      </c>
      <c r="D79" s="150" t="s">
        <v>211</v>
      </c>
      <c r="E79" s="150"/>
      <c r="F79" s="157"/>
      <c r="G79" s="155"/>
      <c r="H79" s="299">
        <v>0</v>
      </c>
      <c r="I79" s="275">
        <v>40262</v>
      </c>
      <c r="J79" s="275">
        <v>14560</v>
      </c>
      <c r="K79" s="268">
        <f t="shared" si="3"/>
        <v>25702</v>
      </c>
      <c r="L79" s="291">
        <f t="shared" si="2"/>
        <v>1.7652472527472527</v>
      </c>
      <c r="Q79" s="120"/>
      <c r="R79" s="120"/>
      <c r="S79" s="120"/>
      <c r="T79" s="120"/>
    </row>
    <row r="80" spans="1:20" s="116" customFormat="1" ht="11.25">
      <c r="A80" s="117"/>
      <c r="B80" s="148"/>
      <c r="C80" s="150" t="s">
        <v>155</v>
      </c>
      <c r="D80" s="150" t="s">
        <v>212</v>
      </c>
      <c r="E80" s="150"/>
      <c r="F80" s="157"/>
      <c r="G80" s="162"/>
      <c r="H80" s="327">
        <v>767505</v>
      </c>
      <c r="I80" s="275">
        <v>2954764</v>
      </c>
      <c r="J80" s="275">
        <v>2829114</v>
      </c>
      <c r="K80" s="268">
        <f t="shared" si="3"/>
        <v>125650</v>
      </c>
      <c r="L80" s="169">
        <f t="shared" si="2"/>
        <v>4.4413197912844801E-2</v>
      </c>
      <c r="Q80" s="120"/>
      <c r="R80" s="120"/>
      <c r="S80" s="120"/>
      <c r="T80" s="120"/>
    </row>
    <row r="81" spans="1:20" s="109" customFormat="1" ht="11.25">
      <c r="A81" s="146"/>
      <c r="B81" s="148" t="s">
        <v>122</v>
      </c>
      <c r="C81" s="163" t="s">
        <v>213</v>
      </c>
      <c r="D81" s="148"/>
      <c r="E81" s="148"/>
      <c r="F81" s="163"/>
      <c r="G81" s="148"/>
      <c r="H81" s="148"/>
      <c r="I81" s="268">
        <v>0</v>
      </c>
      <c r="J81" s="268">
        <v>0</v>
      </c>
      <c r="K81" s="268">
        <f t="shared" si="3"/>
        <v>0</v>
      </c>
      <c r="L81" s="108" t="str">
        <f t="shared" si="2"/>
        <v xml:space="preserve">-    </v>
      </c>
      <c r="Q81" s="122"/>
      <c r="R81" s="122"/>
      <c r="S81" s="122"/>
      <c r="T81" s="122"/>
    </row>
    <row r="82" spans="1:20" s="116" customFormat="1" ht="11.25">
      <c r="A82" s="117"/>
      <c r="B82" s="148"/>
      <c r="C82" s="150" t="s">
        <v>86</v>
      </c>
      <c r="D82" s="150" t="s">
        <v>214</v>
      </c>
      <c r="E82" s="148"/>
      <c r="F82" s="118"/>
      <c r="G82" s="150"/>
      <c r="H82" s="150"/>
      <c r="I82" s="275">
        <v>0</v>
      </c>
      <c r="J82" s="275">
        <v>0</v>
      </c>
      <c r="K82" s="268">
        <f t="shared" si="3"/>
        <v>0</v>
      </c>
      <c r="L82" s="169" t="str">
        <f t="shared" si="2"/>
        <v xml:space="preserve">-    </v>
      </c>
      <c r="Q82" s="120"/>
      <c r="R82" s="120"/>
      <c r="S82" s="120"/>
      <c r="T82" s="120"/>
    </row>
    <row r="83" spans="1:20" s="116" customFormat="1" ht="11.25">
      <c r="A83" s="146"/>
      <c r="B83" s="148"/>
      <c r="C83" s="150" t="s">
        <v>88</v>
      </c>
      <c r="D83" s="150" t="s">
        <v>215</v>
      </c>
      <c r="E83" s="148"/>
      <c r="F83" s="159"/>
      <c r="G83" s="150"/>
      <c r="H83" s="150"/>
      <c r="I83" s="275">
        <v>0</v>
      </c>
      <c r="J83" s="275">
        <v>0</v>
      </c>
      <c r="K83" s="268">
        <f t="shared" si="3"/>
        <v>0</v>
      </c>
      <c r="L83" s="169" t="str">
        <f t="shared" si="2"/>
        <v xml:space="preserve">-    </v>
      </c>
      <c r="Q83" s="120"/>
      <c r="R83" s="120"/>
      <c r="S83" s="120"/>
      <c r="T83" s="120"/>
    </row>
    <row r="84" spans="1:20" s="109" customFormat="1" ht="11.25">
      <c r="A84" s="110"/>
      <c r="B84" s="148" t="s">
        <v>123</v>
      </c>
      <c r="C84" s="163" t="s">
        <v>216</v>
      </c>
      <c r="D84" s="148"/>
      <c r="E84" s="148"/>
      <c r="F84" s="105"/>
      <c r="G84" s="148"/>
      <c r="H84" s="148"/>
      <c r="I84" s="276">
        <v>95099577</v>
      </c>
      <c r="J84" s="276">
        <v>80831218</v>
      </c>
      <c r="K84" s="268">
        <f t="shared" si="3"/>
        <v>14268359</v>
      </c>
      <c r="L84" s="108">
        <f t="shared" si="2"/>
        <v>0.17652040081840656</v>
      </c>
      <c r="Q84" s="122"/>
      <c r="R84" s="122"/>
      <c r="S84" s="122"/>
      <c r="T84" s="122"/>
    </row>
    <row r="85" spans="1:20" s="116" customFormat="1" ht="11.25">
      <c r="A85" s="146"/>
      <c r="B85" s="148"/>
      <c r="C85" s="148" t="s">
        <v>86</v>
      </c>
      <c r="D85" s="157" t="s">
        <v>217</v>
      </c>
      <c r="E85" s="148"/>
      <c r="F85" s="157"/>
      <c r="G85" s="150"/>
      <c r="H85" s="150"/>
      <c r="I85" s="275">
        <v>39988</v>
      </c>
      <c r="J85" s="275">
        <v>43239</v>
      </c>
      <c r="K85" s="268">
        <f t="shared" si="3"/>
        <v>-3251</v>
      </c>
      <c r="L85" s="169">
        <f t="shared" si="2"/>
        <v>-7.5186752700108703E-2</v>
      </c>
      <c r="Q85" s="120"/>
      <c r="R85" s="120"/>
      <c r="S85" s="120"/>
      <c r="T85" s="120"/>
    </row>
    <row r="86" spans="1:20" s="116" customFormat="1" ht="11.25">
      <c r="A86" s="117"/>
      <c r="B86" s="148"/>
      <c r="C86" s="148" t="s">
        <v>88</v>
      </c>
      <c r="D86" s="157" t="s">
        <v>218</v>
      </c>
      <c r="E86" s="148"/>
      <c r="F86" s="118"/>
      <c r="G86" s="150"/>
      <c r="H86" s="150"/>
      <c r="I86" s="275">
        <v>95048405</v>
      </c>
      <c r="J86" s="275">
        <v>80744538</v>
      </c>
      <c r="K86" s="268">
        <f t="shared" si="3"/>
        <v>14303867</v>
      </c>
      <c r="L86" s="169">
        <f t="shared" si="2"/>
        <v>0.1771496543828141</v>
      </c>
      <c r="Q86" s="120"/>
      <c r="R86" s="120"/>
      <c r="S86" s="120"/>
      <c r="T86" s="120"/>
    </row>
    <row r="87" spans="1:20" s="116" customFormat="1" ht="11.25">
      <c r="A87" s="117"/>
      <c r="B87" s="148"/>
      <c r="C87" s="148" t="s">
        <v>116</v>
      </c>
      <c r="D87" s="157" t="s">
        <v>219</v>
      </c>
      <c r="E87" s="148"/>
      <c r="F87" s="118"/>
      <c r="G87" s="150"/>
      <c r="H87" s="150"/>
      <c r="I87" s="275">
        <v>0</v>
      </c>
      <c r="J87" s="275">
        <v>0</v>
      </c>
      <c r="K87" s="268">
        <f t="shared" si="3"/>
        <v>0</v>
      </c>
      <c r="L87" s="169" t="str">
        <f t="shared" si="2"/>
        <v xml:space="preserve">-    </v>
      </c>
      <c r="Q87" s="120"/>
      <c r="R87" s="120"/>
      <c r="S87" s="120"/>
      <c r="T87" s="120"/>
    </row>
    <row r="88" spans="1:20" s="116" customFormat="1" ht="11.25">
      <c r="A88" s="117"/>
      <c r="B88" s="148"/>
      <c r="C88" s="148" t="s">
        <v>137</v>
      </c>
      <c r="D88" s="157" t="s">
        <v>220</v>
      </c>
      <c r="E88" s="148"/>
      <c r="F88" s="118"/>
      <c r="G88" s="150"/>
      <c r="H88" s="150"/>
      <c r="I88" s="275">
        <v>11184</v>
      </c>
      <c r="J88" s="275">
        <v>43441</v>
      </c>
      <c r="K88" s="268">
        <f t="shared" si="3"/>
        <v>-32257</v>
      </c>
      <c r="L88" s="169">
        <f t="shared" si="2"/>
        <v>-0.74254736309016822</v>
      </c>
      <c r="Q88" s="120"/>
      <c r="R88" s="120"/>
      <c r="S88" s="120"/>
      <c r="T88" s="120"/>
    </row>
    <row r="89" spans="1:20" s="109" customFormat="1" ht="11.25">
      <c r="A89" s="368" t="s">
        <v>221</v>
      </c>
      <c r="B89" s="369"/>
      <c r="C89" s="369"/>
      <c r="D89" s="369"/>
      <c r="E89" s="369"/>
      <c r="F89" s="369"/>
      <c r="G89" s="370"/>
      <c r="H89" s="369"/>
      <c r="I89" s="273">
        <v>127154101</v>
      </c>
      <c r="J89" s="273">
        <v>125130893</v>
      </c>
      <c r="K89" s="273">
        <f t="shared" si="3"/>
        <v>2023208</v>
      </c>
      <c r="L89" s="164">
        <f t="shared" si="2"/>
        <v>1.6168733008242817E-2</v>
      </c>
      <c r="Q89" s="122"/>
      <c r="R89" s="122"/>
      <c r="S89" s="122"/>
      <c r="T89" s="122"/>
    </row>
    <row r="90" spans="1:20" s="109" customFormat="1" ht="11.25">
      <c r="A90" s="146" t="s">
        <v>84</v>
      </c>
      <c r="B90" s="147" t="s">
        <v>222</v>
      </c>
      <c r="C90" s="148"/>
      <c r="D90" s="148"/>
      <c r="E90" s="148"/>
      <c r="F90" s="105"/>
      <c r="G90" s="165"/>
      <c r="H90" s="166"/>
      <c r="I90" s="277"/>
      <c r="J90" s="277"/>
      <c r="K90" s="268">
        <f t="shared" si="3"/>
        <v>0</v>
      </c>
      <c r="L90" s="169" t="str">
        <f t="shared" ref="L90" si="4">IF(J90=0,"-    ",K90/K90)</f>
        <v xml:space="preserve">-    </v>
      </c>
      <c r="Q90" s="122"/>
      <c r="R90" s="122"/>
      <c r="S90" s="122"/>
      <c r="T90" s="122"/>
    </row>
    <row r="91" spans="1:20" s="109" customFormat="1" ht="11.25">
      <c r="A91" s="146"/>
      <c r="B91" s="148" t="s">
        <v>120</v>
      </c>
      <c r="C91" s="147" t="s">
        <v>223</v>
      </c>
      <c r="D91" s="148"/>
      <c r="E91" s="148"/>
      <c r="F91" s="163"/>
      <c r="G91" s="148"/>
      <c r="H91" s="166"/>
      <c r="I91" s="275">
        <v>0</v>
      </c>
      <c r="J91" s="275">
        <v>0</v>
      </c>
      <c r="K91" s="268">
        <f t="shared" si="3"/>
        <v>0</v>
      </c>
      <c r="L91" s="169" t="str">
        <f t="shared" si="2"/>
        <v xml:space="preserve">-    </v>
      </c>
      <c r="Q91" s="122"/>
      <c r="R91" s="122"/>
      <c r="S91" s="122"/>
      <c r="T91" s="122"/>
    </row>
    <row r="92" spans="1:20" s="109" customFormat="1" ht="11.25">
      <c r="A92" s="146"/>
      <c r="B92" s="148" t="s">
        <v>121</v>
      </c>
      <c r="C92" s="147" t="s">
        <v>224</v>
      </c>
      <c r="D92" s="148"/>
      <c r="E92" s="148"/>
      <c r="F92" s="105"/>
      <c r="G92" s="167"/>
      <c r="H92" s="166"/>
      <c r="I92" s="275">
        <v>114832</v>
      </c>
      <c r="J92" s="275">
        <v>136654</v>
      </c>
      <c r="K92" s="268">
        <f t="shared" si="3"/>
        <v>-21822</v>
      </c>
      <c r="L92" s="169">
        <f t="shared" si="2"/>
        <v>-0.15968797108024646</v>
      </c>
      <c r="Q92" s="122"/>
      <c r="R92" s="122"/>
      <c r="S92" s="122"/>
      <c r="T92" s="122"/>
    </row>
    <row r="93" spans="1:20" s="109" customFormat="1" ht="11.25">
      <c r="A93" s="368" t="s">
        <v>225</v>
      </c>
      <c r="B93" s="369"/>
      <c r="C93" s="369"/>
      <c r="D93" s="369"/>
      <c r="E93" s="369"/>
      <c r="F93" s="369"/>
      <c r="G93" s="371"/>
      <c r="H93" s="369"/>
      <c r="I93" s="273">
        <v>114832</v>
      </c>
      <c r="J93" s="273">
        <v>136654</v>
      </c>
      <c r="K93" s="273">
        <f t="shared" si="3"/>
        <v>-21822</v>
      </c>
      <c r="L93" s="164">
        <f t="shared" si="2"/>
        <v>-0.15968797108024646</v>
      </c>
      <c r="Q93" s="122"/>
      <c r="R93" s="122"/>
      <c r="S93" s="122"/>
      <c r="T93" s="122"/>
    </row>
    <row r="94" spans="1:20" s="170" customFormat="1" ht="5.45" customHeight="1" thickBot="1">
      <c r="A94" s="168"/>
      <c r="B94" s="163"/>
      <c r="C94" s="163"/>
      <c r="D94" s="163"/>
      <c r="E94" s="163"/>
      <c r="F94" s="163"/>
      <c r="G94" s="163"/>
      <c r="H94" s="163"/>
      <c r="I94" s="278"/>
      <c r="J94" s="278"/>
      <c r="K94" s="275"/>
      <c r="L94" s="169"/>
      <c r="Q94" s="171"/>
      <c r="R94" s="171"/>
      <c r="S94" s="171"/>
      <c r="T94" s="171"/>
    </row>
    <row r="95" spans="1:20" s="109" customFormat="1" ht="12" thickBot="1">
      <c r="A95" s="348" t="s">
        <v>226</v>
      </c>
      <c r="B95" s="349"/>
      <c r="C95" s="349"/>
      <c r="D95" s="349"/>
      <c r="E95" s="349"/>
      <c r="F95" s="349"/>
      <c r="G95" s="349"/>
      <c r="H95" s="349"/>
      <c r="I95" s="279">
        <v>175985737</v>
      </c>
      <c r="J95" s="279">
        <v>175396845</v>
      </c>
      <c r="K95" s="279">
        <f>+I95-J95</f>
        <v>588892</v>
      </c>
      <c r="L95" s="172">
        <f t="shared" si="2"/>
        <v>3.3574834256568297E-3</v>
      </c>
      <c r="Q95" s="122"/>
      <c r="R95" s="122"/>
      <c r="S95" s="122"/>
      <c r="T95" s="122"/>
    </row>
    <row r="96" spans="1:20" s="173" customFormat="1" ht="11.25">
      <c r="A96" s="146" t="s">
        <v>92</v>
      </c>
      <c r="B96" s="147" t="s">
        <v>227</v>
      </c>
      <c r="C96" s="148"/>
      <c r="D96" s="148"/>
      <c r="E96" s="148"/>
      <c r="F96" s="105"/>
      <c r="G96" s="148"/>
      <c r="H96" s="166"/>
      <c r="I96" s="277"/>
      <c r="J96" s="277"/>
      <c r="K96" s="275"/>
      <c r="L96" s="169"/>
      <c r="Q96" s="174"/>
      <c r="R96" s="174"/>
      <c r="S96" s="174"/>
      <c r="T96" s="174"/>
    </row>
    <row r="97" spans="1:20" s="173" customFormat="1" ht="11.25">
      <c r="A97" s="146"/>
      <c r="B97" s="150" t="s">
        <v>228</v>
      </c>
      <c r="C97" s="175" t="s">
        <v>229</v>
      </c>
      <c r="D97" s="150"/>
      <c r="E97" s="150"/>
      <c r="F97" s="157"/>
      <c r="G97" s="148"/>
      <c r="H97" s="166"/>
      <c r="I97" s="275">
        <v>0</v>
      </c>
      <c r="J97" s="275">
        <v>0</v>
      </c>
      <c r="K97" s="268">
        <f>+I97-J97</f>
        <v>0</v>
      </c>
      <c r="L97" s="108" t="str">
        <f t="shared" si="2"/>
        <v xml:space="preserve">-    </v>
      </c>
      <c r="Q97" s="174"/>
      <c r="R97" s="174"/>
      <c r="S97" s="174"/>
      <c r="T97" s="174"/>
    </row>
    <row r="98" spans="1:20" s="173" customFormat="1" ht="11.25">
      <c r="A98" s="146"/>
      <c r="B98" s="150" t="s">
        <v>88</v>
      </c>
      <c r="C98" s="157" t="s">
        <v>230</v>
      </c>
      <c r="D98" s="150"/>
      <c r="E98" s="150"/>
      <c r="F98" s="118"/>
      <c r="G98" s="148"/>
      <c r="H98" s="166"/>
      <c r="I98" s="275">
        <v>0</v>
      </c>
      <c r="J98" s="275">
        <v>0</v>
      </c>
      <c r="K98" s="268">
        <f t="shared" ref="K98:K101" si="5">+I98-J98</f>
        <v>0</v>
      </c>
      <c r="L98" s="108" t="str">
        <f t="shared" si="2"/>
        <v xml:space="preserve">-    </v>
      </c>
      <c r="Q98" s="174"/>
      <c r="R98" s="174"/>
      <c r="S98" s="174"/>
      <c r="T98" s="174"/>
    </row>
    <row r="99" spans="1:20" s="173" customFormat="1" ht="11.25">
      <c r="A99" s="146"/>
      <c r="B99" s="157" t="s">
        <v>116</v>
      </c>
      <c r="C99" s="150" t="s">
        <v>231</v>
      </c>
      <c r="D99" s="150"/>
      <c r="E99" s="150"/>
      <c r="F99" s="118"/>
      <c r="G99" s="148"/>
      <c r="H99" s="166"/>
      <c r="I99" s="275">
        <v>85496</v>
      </c>
      <c r="J99" s="275">
        <v>85496</v>
      </c>
      <c r="K99" s="268">
        <f t="shared" si="5"/>
        <v>0</v>
      </c>
      <c r="L99" s="108">
        <f t="shared" si="2"/>
        <v>0</v>
      </c>
      <c r="Q99" s="174"/>
      <c r="R99" s="174"/>
      <c r="S99" s="174"/>
      <c r="T99" s="174"/>
    </row>
    <row r="100" spans="1:20" s="173" customFormat="1" ht="11.25">
      <c r="A100" s="146"/>
      <c r="B100" s="150" t="s">
        <v>137</v>
      </c>
      <c r="C100" s="175" t="s">
        <v>232</v>
      </c>
      <c r="D100" s="150"/>
      <c r="E100" s="150"/>
      <c r="F100" s="157"/>
      <c r="G100" s="167"/>
      <c r="H100" s="166"/>
      <c r="I100" s="275">
        <v>14316823</v>
      </c>
      <c r="J100" s="275">
        <v>14229924</v>
      </c>
      <c r="K100" s="268">
        <f t="shared" si="5"/>
        <v>86899</v>
      </c>
      <c r="L100" s="108">
        <f t="shared" si="2"/>
        <v>6.1067789258747972E-3</v>
      </c>
      <c r="Q100" s="174"/>
      <c r="R100" s="174"/>
      <c r="S100" s="174"/>
      <c r="T100" s="174"/>
    </row>
    <row r="101" spans="1:20" s="109" customFormat="1" ht="12" thickBot="1">
      <c r="A101" s="374" t="s">
        <v>233</v>
      </c>
      <c r="B101" s="375"/>
      <c r="C101" s="375"/>
      <c r="D101" s="375"/>
      <c r="E101" s="375"/>
      <c r="F101" s="375"/>
      <c r="G101" s="376"/>
      <c r="H101" s="377"/>
      <c r="I101" s="280">
        <v>14402319</v>
      </c>
      <c r="J101" s="280">
        <v>14315420</v>
      </c>
      <c r="K101" s="280">
        <f t="shared" si="5"/>
        <v>86899</v>
      </c>
      <c r="L101" s="176">
        <f t="shared" si="2"/>
        <v>6.0703074027866457E-3</v>
      </c>
      <c r="Q101" s="122"/>
      <c r="R101" s="122"/>
      <c r="S101" s="122"/>
      <c r="T101" s="122"/>
    </row>
    <row r="102" spans="1:20" s="178" customFormat="1" ht="11.25">
      <c r="A102" s="143"/>
      <c r="B102" s="143"/>
      <c r="C102" s="143"/>
      <c r="D102" s="143"/>
      <c r="E102" s="143"/>
      <c r="F102" s="143"/>
      <c r="G102" s="143"/>
      <c r="H102" s="143"/>
      <c r="I102" s="281"/>
      <c r="J102" s="282"/>
      <c r="K102" s="282"/>
      <c r="L102" s="177"/>
      <c r="Q102" s="179"/>
      <c r="R102" s="179"/>
      <c r="S102" s="179"/>
      <c r="T102" s="179"/>
    </row>
    <row r="103" spans="1:20" s="178" customFormat="1" ht="11.25">
      <c r="A103" s="143"/>
      <c r="B103" s="143"/>
      <c r="C103" s="143"/>
      <c r="D103" s="143"/>
      <c r="E103" s="143"/>
      <c r="F103" s="143"/>
      <c r="G103" s="143"/>
      <c r="H103" s="143"/>
      <c r="I103" s="281"/>
      <c r="J103" s="282"/>
      <c r="K103" s="282"/>
      <c r="L103" s="177"/>
      <c r="Q103" s="179"/>
      <c r="R103" s="179"/>
      <c r="S103" s="179"/>
      <c r="T103" s="179"/>
    </row>
    <row r="104" spans="1:20" s="181" customFormat="1" ht="12" thickBot="1">
      <c r="A104" s="92"/>
      <c r="B104" s="92"/>
      <c r="C104" s="92"/>
      <c r="D104" s="92"/>
      <c r="E104" s="92"/>
      <c r="F104" s="154"/>
      <c r="G104" s="91"/>
      <c r="H104" s="91"/>
      <c r="I104" s="261"/>
      <c r="J104" s="261"/>
      <c r="K104" s="261"/>
      <c r="L104" s="180"/>
      <c r="Q104" s="120"/>
      <c r="R104" s="120"/>
      <c r="S104" s="120"/>
      <c r="T104" s="120"/>
    </row>
    <row r="105" spans="1:20" ht="32.25" customHeight="1" thickBot="1">
      <c r="A105" s="378" t="s">
        <v>234</v>
      </c>
      <c r="B105" s="379"/>
      <c r="C105" s="379"/>
      <c r="D105" s="379"/>
      <c r="E105" s="379"/>
      <c r="F105" s="379"/>
      <c r="G105" s="379"/>
      <c r="H105" s="379"/>
      <c r="I105" s="379"/>
      <c r="J105" s="379"/>
      <c r="K105" s="352" t="s">
        <v>235</v>
      </c>
      <c r="L105" s="353"/>
    </row>
    <row r="106" spans="1:20" ht="13.5" thickBot="1">
      <c r="A106" s="182"/>
      <c r="B106" s="182"/>
      <c r="C106" s="182"/>
      <c r="D106" s="182"/>
      <c r="E106" s="182"/>
      <c r="F106" s="183"/>
      <c r="G106" s="91"/>
      <c r="H106" s="91"/>
      <c r="I106" s="261"/>
      <c r="J106" s="262"/>
      <c r="K106" s="263"/>
      <c r="L106" s="94"/>
    </row>
    <row r="107" spans="1:20" ht="13.15" customHeight="1">
      <c r="A107" s="380" t="s">
        <v>129</v>
      </c>
      <c r="B107" s="381"/>
      <c r="C107" s="381"/>
      <c r="D107" s="381"/>
      <c r="E107" s="381"/>
      <c r="F107" s="381"/>
      <c r="G107" s="381"/>
      <c r="H107" s="381"/>
      <c r="I107" s="359" t="s">
        <v>316</v>
      </c>
      <c r="J107" s="359" t="s">
        <v>313</v>
      </c>
      <c r="K107" s="361" t="s">
        <v>315</v>
      </c>
      <c r="L107" s="362"/>
    </row>
    <row r="108" spans="1:20" s="96" customFormat="1" ht="39.75" customHeight="1">
      <c r="A108" s="382"/>
      <c r="B108" s="383"/>
      <c r="C108" s="383"/>
      <c r="D108" s="383"/>
      <c r="E108" s="383"/>
      <c r="F108" s="383"/>
      <c r="G108" s="384"/>
      <c r="H108" s="383"/>
      <c r="I108" s="360"/>
      <c r="J108" s="360"/>
      <c r="K108" s="264" t="s">
        <v>2</v>
      </c>
      <c r="L108" s="95" t="s">
        <v>3</v>
      </c>
    </row>
    <row r="109" spans="1:20" s="116" customFormat="1" ht="11.25">
      <c r="A109" s="184"/>
      <c r="B109" s="185"/>
      <c r="C109" s="185"/>
      <c r="D109" s="185"/>
      <c r="E109" s="185"/>
      <c r="F109" s="186"/>
      <c r="G109" s="187"/>
      <c r="H109" s="188"/>
      <c r="I109" s="283"/>
      <c r="J109" s="284"/>
      <c r="K109" s="284"/>
      <c r="L109" s="189"/>
      <c r="Q109" s="120"/>
      <c r="R109" s="120"/>
      <c r="S109" s="120"/>
      <c r="T109" s="120"/>
    </row>
    <row r="110" spans="1:20" s="109" customFormat="1" ht="11.25">
      <c r="A110" s="103" t="s">
        <v>4</v>
      </c>
      <c r="B110" s="77" t="s">
        <v>236</v>
      </c>
      <c r="C110" s="104"/>
      <c r="D110" s="104"/>
      <c r="E110" s="104"/>
      <c r="F110" s="105"/>
      <c r="G110" s="106"/>
      <c r="H110" s="80"/>
      <c r="I110" s="285"/>
      <c r="J110" s="268"/>
      <c r="K110" s="268"/>
      <c r="L110" s="190"/>
      <c r="Q110" s="122"/>
      <c r="R110" s="122"/>
      <c r="S110" s="122"/>
      <c r="T110" s="122"/>
    </row>
    <row r="111" spans="1:20" s="109" customFormat="1" ht="11.25">
      <c r="A111" s="103"/>
      <c r="B111" s="104"/>
      <c r="C111" s="104"/>
      <c r="D111" s="104"/>
      <c r="E111" s="104"/>
      <c r="F111" s="143"/>
      <c r="G111" s="106"/>
      <c r="H111" s="80"/>
      <c r="I111" s="285"/>
      <c r="J111" s="268"/>
      <c r="K111" s="268"/>
      <c r="L111" s="190"/>
      <c r="Q111" s="122"/>
      <c r="R111" s="122"/>
      <c r="S111" s="122"/>
      <c r="T111" s="122"/>
    </row>
    <row r="112" spans="1:20" s="109" customFormat="1" ht="11.25">
      <c r="A112" s="110"/>
      <c r="B112" s="104" t="s">
        <v>120</v>
      </c>
      <c r="C112" s="111" t="s">
        <v>237</v>
      </c>
      <c r="D112" s="104"/>
      <c r="E112" s="104"/>
      <c r="F112" s="105"/>
      <c r="G112" s="106"/>
      <c r="H112" s="80"/>
      <c r="I112" s="268">
        <v>762659</v>
      </c>
      <c r="J112" s="268">
        <v>762659</v>
      </c>
      <c r="K112" s="275">
        <f>+I112-J112</f>
        <v>0</v>
      </c>
      <c r="L112" s="169">
        <f t="shared" ref="L112:L171" si="6">IF(J112=0,"-    ",K112/J112)</f>
        <v>0</v>
      </c>
      <c r="N112" s="191"/>
      <c r="Q112" s="122"/>
      <c r="R112" s="122"/>
      <c r="S112" s="122"/>
      <c r="T112" s="122"/>
    </row>
    <row r="113" spans="1:20" s="109" customFormat="1" ht="11.25">
      <c r="A113" s="110"/>
      <c r="B113" s="104" t="s">
        <v>121</v>
      </c>
      <c r="C113" s="192" t="s">
        <v>238</v>
      </c>
      <c r="D113" s="104"/>
      <c r="E113" s="104"/>
      <c r="F113" s="111"/>
      <c r="G113" s="106"/>
      <c r="H113" s="80"/>
      <c r="I113" s="268">
        <v>74908367</v>
      </c>
      <c r="J113" s="268">
        <v>78005768</v>
      </c>
      <c r="K113" s="275">
        <f t="shared" ref="K113:K171" si="7">+I113-J113</f>
        <v>-3097401</v>
      </c>
      <c r="L113" s="169">
        <f t="shared" si="6"/>
        <v>-3.9707332924406306E-2</v>
      </c>
      <c r="Q113" s="122"/>
      <c r="R113" s="122"/>
      <c r="S113" s="122"/>
      <c r="T113" s="122"/>
    </row>
    <row r="114" spans="1:20" s="116" customFormat="1" ht="11.25">
      <c r="A114" s="117"/>
      <c r="B114" s="104"/>
      <c r="C114" s="150" t="s">
        <v>86</v>
      </c>
      <c r="D114" s="150" t="s">
        <v>239</v>
      </c>
      <c r="E114" s="148"/>
      <c r="F114" s="113"/>
      <c r="G114" s="114"/>
      <c r="H114" s="79"/>
      <c r="I114" s="275">
        <v>15634456</v>
      </c>
      <c r="J114" s="275">
        <v>16610441</v>
      </c>
      <c r="K114" s="275">
        <f t="shared" si="7"/>
        <v>-975985</v>
      </c>
      <c r="L114" s="169">
        <f t="shared" si="6"/>
        <v>-5.875732016988592E-2</v>
      </c>
      <c r="Q114" s="120"/>
      <c r="R114" s="120"/>
      <c r="S114" s="120"/>
      <c r="T114" s="120"/>
    </row>
    <row r="115" spans="1:20" s="116" customFormat="1" ht="11.25">
      <c r="A115" s="117"/>
      <c r="B115" s="104"/>
      <c r="C115" s="150" t="s">
        <v>88</v>
      </c>
      <c r="D115" s="150" t="s">
        <v>240</v>
      </c>
      <c r="E115" s="148"/>
      <c r="F115" s="113"/>
      <c r="G115" s="114"/>
      <c r="H115" s="79"/>
      <c r="I115" s="275">
        <v>9426698</v>
      </c>
      <c r="J115" s="275">
        <v>10412402</v>
      </c>
      <c r="K115" s="275">
        <f t="shared" si="7"/>
        <v>-985704</v>
      </c>
      <c r="L115" s="169">
        <f t="shared" si="6"/>
        <v>-9.4666341157400566E-2</v>
      </c>
      <c r="Q115" s="120"/>
      <c r="R115" s="120"/>
      <c r="S115" s="120"/>
      <c r="T115" s="120"/>
    </row>
    <row r="116" spans="1:20" s="116" customFormat="1" ht="11.25">
      <c r="A116" s="117"/>
      <c r="B116" s="148"/>
      <c r="C116" s="150"/>
      <c r="D116" s="156" t="s">
        <v>241</v>
      </c>
      <c r="E116" s="156" t="s">
        <v>242</v>
      </c>
      <c r="F116" s="157"/>
      <c r="G116" s="150"/>
      <c r="H116" s="150"/>
      <c r="I116" s="275">
        <v>0</v>
      </c>
      <c r="J116" s="275">
        <v>0</v>
      </c>
      <c r="K116" s="275">
        <f t="shared" si="7"/>
        <v>0</v>
      </c>
      <c r="L116" s="169" t="str">
        <f t="shared" si="6"/>
        <v xml:space="preserve">-    </v>
      </c>
      <c r="Q116" s="120"/>
      <c r="R116" s="120"/>
      <c r="S116" s="120"/>
      <c r="T116" s="120"/>
    </row>
    <row r="117" spans="1:20" s="116" customFormat="1" ht="11.25">
      <c r="A117" s="117"/>
      <c r="B117" s="148"/>
      <c r="C117" s="150"/>
      <c r="D117" s="156" t="s">
        <v>145</v>
      </c>
      <c r="E117" s="156" t="s">
        <v>243</v>
      </c>
      <c r="F117" s="157"/>
      <c r="G117" s="150"/>
      <c r="H117" s="150"/>
      <c r="I117" s="275">
        <v>1890481</v>
      </c>
      <c r="J117" s="275">
        <v>2263901</v>
      </c>
      <c r="K117" s="275">
        <f t="shared" si="7"/>
        <v>-373420</v>
      </c>
      <c r="L117" s="169">
        <f t="shared" si="6"/>
        <v>-0.16494537526155076</v>
      </c>
      <c r="Q117" s="120"/>
      <c r="R117" s="120"/>
      <c r="S117" s="120"/>
      <c r="T117" s="120"/>
    </row>
    <row r="118" spans="1:20" s="116" customFormat="1" ht="11.25">
      <c r="A118" s="117"/>
      <c r="B118" s="148"/>
      <c r="C118" s="150"/>
      <c r="D118" s="156" t="s">
        <v>244</v>
      </c>
      <c r="E118" s="156" t="s">
        <v>245</v>
      </c>
      <c r="F118" s="157"/>
      <c r="G118" s="150"/>
      <c r="H118" s="150"/>
      <c r="I118" s="275">
        <v>7536217</v>
      </c>
      <c r="J118" s="275">
        <v>8148501</v>
      </c>
      <c r="K118" s="275">
        <f t="shared" si="7"/>
        <v>-612284</v>
      </c>
      <c r="L118" s="169">
        <f t="shared" si="6"/>
        <v>-7.5140691521054001E-2</v>
      </c>
      <c r="Q118" s="120"/>
      <c r="R118" s="120"/>
      <c r="S118" s="120"/>
      <c r="T118" s="120"/>
    </row>
    <row r="119" spans="1:20" s="116" customFormat="1" ht="11.25">
      <c r="A119" s="117"/>
      <c r="B119" s="148"/>
      <c r="C119" s="193" t="s">
        <v>116</v>
      </c>
      <c r="D119" s="193" t="s">
        <v>246</v>
      </c>
      <c r="E119" s="150"/>
      <c r="F119" s="157"/>
      <c r="G119" s="150"/>
      <c r="H119" s="150"/>
      <c r="I119" s="275">
        <v>49840145</v>
      </c>
      <c r="J119" s="275">
        <v>50975462</v>
      </c>
      <c r="K119" s="275">
        <f t="shared" si="7"/>
        <v>-1135317</v>
      </c>
      <c r="L119" s="169">
        <f t="shared" si="6"/>
        <v>-2.2271833455869413E-2</v>
      </c>
      <c r="Q119" s="120"/>
      <c r="R119" s="120"/>
      <c r="S119" s="120"/>
      <c r="T119" s="120"/>
    </row>
    <row r="120" spans="1:20" s="116" customFormat="1" ht="11.25">
      <c r="A120" s="117"/>
      <c r="B120" s="148"/>
      <c r="C120" s="193" t="s">
        <v>137</v>
      </c>
      <c r="D120" s="193" t="s">
        <v>247</v>
      </c>
      <c r="E120" s="150"/>
      <c r="F120" s="157"/>
      <c r="G120" s="150"/>
      <c r="H120" s="150"/>
      <c r="I120" s="275">
        <v>7068</v>
      </c>
      <c r="J120" s="275">
        <v>7463</v>
      </c>
      <c r="K120" s="275">
        <f t="shared" si="7"/>
        <v>-395</v>
      </c>
      <c r="L120" s="169">
        <f t="shared" si="6"/>
        <v>-5.2927777033364598E-2</v>
      </c>
      <c r="Q120" s="120"/>
      <c r="R120" s="120"/>
      <c r="S120" s="120"/>
      <c r="T120" s="120"/>
    </row>
    <row r="121" spans="1:20" s="116" customFormat="1" ht="11.25">
      <c r="A121" s="117"/>
      <c r="B121" s="104"/>
      <c r="C121" s="193" t="s">
        <v>139</v>
      </c>
      <c r="D121" s="193" t="s">
        <v>248</v>
      </c>
      <c r="E121" s="104"/>
      <c r="F121" s="113"/>
      <c r="G121" s="114"/>
      <c r="H121" s="79"/>
      <c r="I121" s="275">
        <v>0</v>
      </c>
      <c r="J121" s="275">
        <v>0</v>
      </c>
      <c r="K121" s="275">
        <f t="shared" si="7"/>
        <v>0</v>
      </c>
      <c r="L121" s="169" t="str">
        <f t="shared" si="6"/>
        <v xml:space="preserve">-    </v>
      </c>
      <c r="Q121" s="120"/>
      <c r="R121" s="120"/>
      <c r="S121" s="120"/>
      <c r="T121" s="120"/>
    </row>
    <row r="122" spans="1:20" s="109" customFormat="1" ht="11.25">
      <c r="A122" s="110"/>
      <c r="B122" s="192" t="s">
        <v>122</v>
      </c>
      <c r="C122" s="192" t="s">
        <v>249</v>
      </c>
      <c r="D122" s="104"/>
      <c r="E122" s="104"/>
      <c r="F122" s="111"/>
      <c r="G122" s="106"/>
      <c r="H122" s="80"/>
      <c r="I122" s="268">
        <v>6422741</v>
      </c>
      <c r="J122" s="268">
        <v>5672312</v>
      </c>
      <c r="K122" s="275">
        <f t="shared" si="7"/>
        <v>750429</v>
      </c>
      <c r="L122" s="169">
        <f t="shared" si="6"/>
        <v>0.13229684826927715</v>
      </c>
      <c r="Q122" s="122"/>
      <c r="R122" s="122"/>
      <c r="S122" s="122"/>
      <c r="T122" s="122"/>
    </row>
    <row r="123" spans="1:20" s="109" customFormat="1" ht="11.25">
      <c r="A123" s="110"/>
      <c r="B123" s="192" t="s">
        <v>123</v>
      </c>
      <c r="C123" s="143" t="s">
        <v>250</v>
      </c>
      <c r="D123" s="104"/>
      <c r="E123" s="104"/>
      <c r="F123" s="111"/>
      <c r="G123" s="106"/>
      <c r="H123" s="80"/>
      <c r="I123" s="271">
        <v>16705573</v>
      </c>
      <c r="J123" s="268">
        <v>7525231</v>
      </c>
      <c r="K123" s="275">
        <f t="shared" si="7"/>
        <v>9180342</v>
      </c>
      <c r="L123" s="169">
        <f t="shared" si="6"/>
        <v>1.2199415539536262</v>
      </c>
      <c r="Q123" s="122"/>
      <c r="R123" s="122"/>
      <c r="S123" s="122"/>
      <c r="T123" s="122"/>
    </row>
    <row r="124" spans="1:20" s="109" customFormat="1" ht="11.25">
      <c r="A124" s="110"/>
      <c r="B124" s="192" t="s">
        <v>124</v>
      </c>
      <c r="C124" s="143" t="s">
        <v>251</v>
      </c>
      <c r="D124" s="104"/>
      <c r="E124" s="104"/>
      <c r="F124" s="105"/>
      <c r="G124" s="106"/>
      <c r="H124" s="80"/>
      <c r="I124" s="268">
        <v>0</v>
      </c>
      <c r="J124" s="268">
        <v>0</v>
      </c>
      <c r="K124" s="275">
        <f t="shared" si="7"/>
        <v>0</v>
      </c>
      <c r="L124" s="169" t="str">
        <f t="shared" si="6"/>
        <v xml:space="preserve">-    </v>
      </c>
      <c r="Q124" s="122"/>
      <c r="R124" s="122"/>
      <c r="S124" s="122"/>
      <c r="T124" s="122"/>
    </row>
    <row r="125" spans="1:20" s="109" customFormat="1" ht="11.25">
      <c r="A125" s="110"/>
      <c r="B125" s="192" t="s">
        <v>125</v>
      </c>
      <c r="C125" s="143" t="s">
        <v>252</v>
      </c>
      <c r="D125" s="104"/>
      <c r="E125" s="104"/>
      <c r="F125" s="111"/>
      <c r="G125" s="106"/>
      <c r="H125" s="80"/>
      <c r="I125" s="268">
        <v>7756</v>
      </c>
      <c r="J125" s="268">
        <v>7756</v>
      </c>
      <c r="K125" s="275">
        <f t="shared" si="7"/>
        <v>0</v>
      </c>
      <c r="L125" s="169">
        <f t="shared" si="6"/>
        <v>0</v>
      </c>
      <c r="Q125" s="122"/>
      <c r="R125" s="122"/>
      <c r="S125" s="122"/>
      <c r="T125" s="122"/>
    </row>
    <row r="126" spans="1:20" s="109" customFormat="1" ht="11.25">
      <c r="A126" s="110"/>
      <c r="B126" s="192" t="s">
        <v>253</v>
      </c>
      <c r="C126" s="143" t="s">
        <v>254</v>
      </c>
      <c r="D126" s="104"/>
      <c r="E126" s="104"/>
      <c r="F126" s="111"/>
      <c r="G126" s="106"/>
      <c r="H126" s="80"/>
      <c r="I126" s="268">
        <v>171978</v>
      </c>
      <c r="J126" s="268">
        <v>9180341</v>
      </c>
      <c r="K126" s="275">
        <f t="shared" si="7"/>
        <v>-9008363</v>
      </c>
      <c r="L126" s="169">
        <f t="shared" si="6"/>
        <v>-0.98126670893815382</v>
      </c>
      <c r="Q126" s="122"/>
      <c r="R126" s="122"/>
      <c r="S126" s="122"/>
      <c r="T126" s="122"/>
    </row>
    <row r="127" spans="1:20" s="109" customFormat="1" ht="11.25">
      <c r="A127" s="365" t="s">
        <v>174</v>
      </c>
      <c r="B127" s="366"/>
      <c r="C127" s="366"/>
      <c r="D127" s="366"/>
      <c r="E127" s="366"/>
      <c r="F127" s="366"/>
      <c r="G127" s="385"/>
      <c r="H127" s="366"/>
      <c r="I127" s="273">
        <v>98979074</v>
      </c>
      <c r="J127" s="273">
        <v>101154067</v>
      </c>
      <c r="K127" s="286">
        <f t="shared" si="7"/>
        <v>-2174993</v>
      </c>
      <c r="L127" s="164">
        <f t="shared" si="6"/>
        <v>-2.1501784994962189E-2</v>
      </c>
      <c r="Q127" s="122"/>
      <c r="R127" s="122"/>
      <c r="S127" s="122"/>
      <c r="T127" s="122"/>
    </row>
    <row r="128" spans="1:20" s="109" customFormat="1" ht="11.25">
      <c r="A128" s="194" t="s">
        <v>33</v>
      </c>
      <c r="B128" s="77" t="s">
        <v>255</v>
      </c>
      <c r="C128" s="192"/>
      <c r="D128" s="104"/>
      <c r="E128" s="104"/>
      <c r="F128" s="105"/>
      <c r="G128" s="195"/>
      <c r="H128" s="80"/>
      <c r="I128" s="274"/>
      <c r="J128" s="274"/>
      <c r="K128" s="268">
        <f t="shared" si="7"/>
        <v>0</v>
      </c>
      <c r="L128" s="196" t="str">
        <f t="shared" si="6"/>
        <v xml:space="preserve">-    </v>
      </c>
      <c r="Q128" s="122"/>
      <c r="R128" s="122"/>
      <c r="S128" s="122"/>
      <c r="T128" s="122"/>
    </row>
    <row r="129" spans="1:20" s="109" customFormat="1" ht="11.25">
      <c r="A129" s="194"/>
      <c r="B129" s="192" t="s">
        <v>86</v>
      </c>
      <c r="C129" s="77" t="s">
        <v>256</v>
      </c>
      <c r="D129" s="104"/>
      <c r="E129" s="104"/>
      <c r="F129" s="105"/>
      <c r="G129" s="106"/>
      <c r="H129" s="80"/>
      <c r="I129" s="268">
        <v>0</v>
      </c>
      <c r="J129" s="268">
        <v>0</v>
      </c>
      <c r="K129" s="275">
        <f t="shared" si="7"/>
        <v>0</v>
      </c>
      <c r="L129" s="169" t="str">
        <f t="shared" si="6"/>
        <v xml:space="preserve">-    </v>
      </c>
      <c r="Q129" s="122"/>
      <c r="R129" s="122"/>
      <c r="S129" s="122"/>
      <c r="T129" s="122"/>
    </row>
    <row r="130" spans="1:20" s="109" customFormat="1" ht="11.25">
      <c r="A130" s="194"/>
      <c r="B130" s="192" t="s">
        <v>88</v>
      </c>
      <c r="C130" s="77" t="s">
        <v>257</v>
      </c>
      <c r="D130" s="104"/>
      <c r="E130" s="104"/>
      <c r="F130" s="143"/>
      <c r="G130" s="106"/>
      <c r="H130" s="80"/>
      <c r="I130" s="268">
        <v>499600</v>
      </c>
      <c r="J130" s="268">
        <v>499600</v>
      </c>
      <c r="K130" s="275">
        <f t="shared" si="7"/>
        <v>0</v>
      </c>
      <c r="L130" s="169">
        <f t="shared" si="6"/>
        <v>0</v>
      </c>
      <c r="Q130" s="122"/>
      <c r="R130" s="122"/>
      <c r="S130" s="122"/>
      <c r="T130" s="122"/>
    </row>
    <row r="131" spans="1:20" s="109" customFormat="1" ht="11.25">
      <c r="A131" s="194"/>
      <c r="B131" s="192" t="s">
        <v>116</v>
      </c>
      <c r="C131" s="77" t="s">
        <v>258</v>
      </c>
      <c r="D131" s="104"/>
      <c r="E131" s="104"/>
      <c r="F131" s="105"/>
      <c r="G131" s="106"/>
      <c r="H131" s="80"/>
      <c r="I131" s="268">
        <v>0</v>
      </c>
      <c r="J131" s="268">
        <v>0</v>
      </c>
      <c r="K131" s="275">
        <f t="shared" si="7"/>
        <v>0</v>
      </c>
      <c r="L131" s="169" t="str">
        <f t="shared" si="6"/>
        <v xml:space="preserve">-    </v>
      </c>
      <c r="Q131" s="122"/>
      <c r="R131" s="122"/>
      <c r="S131" s="122"/>
      <c r="T131" s="122"/>
    </row>
    <row r="132" spans="1:20" s="109" customFormat="1" ht="11.25">
      <c r="A132" s="194"/>
      <c r="B132" s="192" t="s">
        <v>137</v>
      </c>
      <c r="C132" s="192" t="s">
        <v>259</v>
      </c>
      <c r="D132" s="104"/>
      <c r="E132" s="104"/>
      <c r="F132" s="143"/>
      <c r="G132" s="106"/>
      <c r="H132" s="80"/>
      <c r="I132" s="268">
        <v>48153690</v>
      </c>
      <c r="J132" s="268">
        <v>42391805</v>
      </c>
      <c r="K132" s="275">
        <f t="shared" si="7"/>
        <v>5761885</v>
      </c>
      <c r="L132" s="169">
        <f t="shared" si="6"/>
        <v>0.13591978449608361</v>
      </c>
      <c r="Q132" s="122"/>
      <c r="R132" s="122"/>
      <c r="S132" s="122"/>
      <c r="T132" s="122"/>
    </row>
    <row r="133" spans="1:20" s="109" customFormat="1" ht="11.25">
      <c r="A133" s="194"/>
      <c r="B133" s="192" t="s">
        <v>139</v>
      </c>
      <c r="C133" s="192" t="s">
        <v>260</v>
      </c>
      <c r="D133" s="104"/>
      <c r="E133" s="104"/>
      <c r="F133" s="143"/>
      <c r="G133" s="197"/>
      <c r="H133" s="80"/>
      <c r="I133" s="268">
        <v>2492167</v>
      </c>
      <c r="J133" s="268">
        <v>1218639</v>
      </c>
      <c r="K133" s="275">
        <f t="shared" si="7"/>
        <v>1273528</v>
      </c>
      <c r="L133" s="169">
        <f t="shared" si="6"/>
        <v>1.0450412304218066</v>
      </c>
      <c r="Q133" s="122"/>
      <c r="R133" s="122"/>
      <c r="S133" s="122"/>
      <c r="T133" s="122"/>
    </row>
    <row r="134" spans="1:20" s="109" customFormat="1" ht="11.25">
      <c r="A134" s="368" t="s">
        <v>221</v>
      </c>
      <c r="B134" s="369"/>
      <c r="C134" s="369"/>
      <c r="D134" s="369"/>
      <c r="E134" s="369"/>
      <c r="F134" s="369"/>
      <c r="G134" s="386"/>
      <c r="H134" s="369"/>
      <c r="I134" s="273">
        <f>SUM(I129:I133)</f>
        <v>51145457</v>
      </c>
      <c r="J134" s="273">
        <f>SUM(J129:J133)</f>
        <v>44110044</v>
      </c>
      <c r="K134" s="286">
        <f t="shared" si="7"/>
        <v>7035413</v>
      </c>
      <c r="L134" s="164">
        <f t="shared" si="6"/>
        <v>0.15949684838219613</v>
      </c>
      <c r="Q134" s="122"/>
      <c r="R134" s="122"/>
      <c r="S134" s="122"/>
      <c r="T134" s="122"/>
    </row>
    <row r="135" spans="1:20" s="109" customFormat="1" ht="11.25">
      <c r="A135" s="194" t="s">
        <v>84</v>
      </c>
      <c r="B135" s="192" t="s">
        <v>261</v>
      </c>
      <c r="C135" s="192"/>
      <c r="D135" s="104"/>
      <c r="E135" s="104"/>
      <c r="F135" s="143"/>
      <c r="G135" s="195"/>
      <c r="H135" s="80"/>
      <c r="I135" s="268"/>
      <c r="J135" s="268"/>
      <c r="K135" s="268">
        <f t="shared" si="7"/>
        <v>0</v>
      </c>
      <c r="L135" s="196" t="str">
        <f t="shared" si="6"/>
        <v xml:space="preserve">-    </v>
      </c>
      <c r="Q135" s="122"/>
      <c r="R135" s="122"/>
      <c r="S135" s="122"/>
      <c r="T135" s="122"/>
    </row>
    <row r="136" spans="1:20" s="109" customFormat="1" ht="11.25">
      <c r="A136" s="194"/>
      <c r="B136" s="192" t="s">
        <v>86</v>
      </c>
      <c r="C136" s="192" t="s">
        <v>262</v>
      </c>
      <c r="D136" s="104"/>
      <c r="E136" s="104"/>
      <c r="F136" s="143"/>
      <c r="G136" s="106"/>
      <c r="H136" s="80"/>
      <c r="I136" s="268">
        <v>0</v>
      </c>
      <c r="J136" s="268">
        <v>0</v>
      </c>
      <c r="K136" s="275">
        <f t="shared" si="7"/>
        <v>0</v>
      </c>
      <c r="L136" s="169" t="str">
        <f t="shared" si="6"/>
        <v xml:space="preserve">-    </v>
      </c>
      <c r="Q136" s="122"/>
      <c r="R136" s="122"/>
      <c r="S136" s="122"/>
      <c r="T136" s="122"/>
    </row>
    <row r="137" spans="1:20" s="109" customFormat="1" ht="11.25">
      <c r="A137" s="194"/>
      <c r="B137" s="192" t="s">
        <v>88</v>
      </c>
      <c r="C137" s="192" t="s">
        <v>263</v>
      </c>
      <c r="D137" s="104"/>
      <c r="E137" s="104"/>
      <c r="F137" s="143"/>
      <c r="G137" s="197"/>
      <c r="H137" s="80"/>
      <c r="I137" s="268">
        <v>0</v>
      </c>
      <c r="J137" s="268">
        <v>0</v>
      </c>
      <c r="K137" s="275">
        <f t="shared" si="7"/>
        <v>0</v>
      </c>
      <c r="L137" s="169" t="str">
        <f t="shared" si="6"/>
        <v xml:space="preserve">-    </v>
      </c>
      <c r="Q137" s="122"/>
      <c r="R137" s="122"/>
      <c r="S137" s="122"/>
      <c r="T137" s="122"/>
    </row>
    <row r="138" spans="1:20" s="109" customFormat="1" ht="11.25">
      <c r="A138" s="368" t="s">
        <v>225</v>
      </c>
      <c r="B138" s="369"/>
      <c r="C138" s="369"/>
      <c r="D138" s="369"/>
      <c r="E138" s="369"/>
      <c r="F138" s="369"/>
      <c r="G138" s="371"/>
      <c r="H138" s="369"/>
      <c r="I138" s="273">
        <v>0</v>
      </c>
      <c r="J138" s="273">
        <v>0</v>
      </c>
      <c r="K138" s="286">
        <f t="shared" si="7"/>
        <v>0</v>
      </c>
      <c r="L138" s="164" t="str">
        <f t="shared" si="6"/>
        <v xml:space="preserve">-    </v>
      </c>
      <c r="Q138" s="122"/>
      <c r="R138" s="122"/>
      <c r="S138" s="122"/>
      <c r="T138" s="122"/>
    </row>
    <row r="139" spans="1:20" s="109" customFormat="1" ht="11.25">
      <c r="A139" s="198" t="s">
        <v>92</v>
      </c>
      <c r="B139" s="77" t="s">
        <v>264</v>
      </c>
      <c r="C139" s="199"/>
      <c r="D139" s="199"/>
      <c r="E139" s="199"/>
      <c r="F139" s="105"/>
      <c r="G139" s="105"/>
      <c r="H139" s="105"/>
      <c r="I139" s="287"/>
      <c r="J139" s="287"/>
      <c r="K139" s="268">
        <f t="shared" si="7"/>
        <v>0</v>
      </c>
      <c r="L139" s="196" t="str">
        <f t="shared" si="6"/>
        <v xml:space="preserve">-    </v>
      </c>
      <c r="Q139" s="122"/>
      <c r="R139" s="122"/>
      <c r="S139" s="122"/>
      <c r="T139" s="122"/>
    </row>
    <row r="140" spans="1:20" s="109" customFormat="1" ht="11.25">
      <c r="A140" s="103"/>
      <c r="B140" s="104"/>
      <c r="C140" s="104"/>
      <c r="D140" s="104"/>
      <c r="E140" s="104"/>
      <c r="F140" s="77"/>
      <c r="G140" s="200" t="s">
        <v>161</v>
      </c>
      <c r="H140" s="201" t="s">
        <v>162</v>
      </c>
      <c r="I140" s="288"/>
      <c r="J140" s="288"/>
      <c r="K140" s="268">
        <f t="shared" si="7"/>
        <v>0</v>
      </c>
      <c r="L140" s="196" t="str">
        <f t="shared" si="6"/>
        <v xml:space="preserve">-    </v>
      </c>
      <c r="Q140" s="122"/>
      <c r="R140" s="122"/>
      <c r="S140" s="122"/>
      <c r="T140" s="122"/>
    </row>
    <row r="141" spans="1:20" s="109" customFormat="1" ht="11.25">
      <c r="A141" s="103"/>
      <c r="B141" s="192" t="s">
        <v>86</v>
      </c>
      <c r="C141" s="77" t="s">
        <v>265</v>
      </c>
      <c r="D141" s="104"/>
      <c r="E141" s="104"/>
      <c r="F141" s="77"/>
      <c r="G141" s="81"/>
      <c r="H141" s="325">
        <v>4426990</v>
      </c>
      <c r="I141" s="268">
        <v>4766193</v>
      </c>
      <c r="J141" s="268">
        <v>5089893</v>
      </c>
      <c r="K141" s="275">
        <f t="shared" si="7"/>
        <v>-323700</v>
      </c>
      <c r="L141" s="169">
        <f t="shared" si="6"/>
        <v>-6.3596621775742629E-2</v>
      </c>
      <c r="Q141" s="122"/>
      <c r="R141" s="122"/>
      <c r="S141" s="122"/>
      <c r="T141" s="122"/>
    </row>
    <row r="142" spans="1:20" s="109" customFormat="1" ht="11.25">
      <c r="A142" s="103"/>
      <c r="B142" s="192" t="s">
        <v>88</v>
      </c>
      <c r="C142" s="202" t="s">
        <v>266</v>
      </c>
      <c r="D142" s="104"/>
      <c r="E142" s="104"/>
      <c r="F142" s="105"/>
      <c r="G142" s="81"/>
      <c r="H142" s="323">
        <v>0</v>
      </c>
      <c r="I142" s="268">
        <v>0</v>
      </c>
      <c r="J142" s="268">
        <v>0</v>
      </c>
      <c r="K142" s="275">
        <f t="shared" si="7"/>
        <v>0</v>
      </c>
      <c r="L142" s="169" t="str">
        <f t="shared" si="6"/>
        <v xml:space="preserve">-    </v>
      </c>
      <c r="Q142" s="122"/>
      <c r="R142" s="122"/>
      <c r="S142" s="122"/>
      <c r="T142" s="122"/>
    </row>
    <row r="143" spans="1:20" s="109" customFormat="1" ht="11.25">
      <c r="A143" s="103"/>
      <c r="B143" s="192" t="s">
        <v>116</v>
      </c>
      <c r="C143" s="77" t="s">
        <v>267</v>
      </c>
      <c r="D143" s="104"/>
      <c r="E143" s="104"/>
      <c r="F143" s="105"/>
      <c r="G143" s="81"/>
      <c r="H143" s="270">
        <v>1071622</v>
      </c>
      <c r="I143" s="268">
        <v>1232529</v>
      </c>
      <c r="J143" s="268">
        <v>2912714</v>
      </c>
      <c r="K143" s="275">
        <f t="shared" si="7"/>
        <v>-1680185</v>
      </c>
      <c r="L143" s="169">
        <f t="shared" si="6"/>
        <v>-0.57684516914465345</v>
      </c>
      <c r="Q143" s="122"/>
      <c r="R143" s="122"/>
      <c r="S143" s="122"/>
      <c r="T143" s="122"/>
    </row>
    <row r="144" spans="1:20" s="109" customFormat="1" ht="11.25">
      <c r="A144" s="103"/>
      <c r="B144" s="192" t="s">
        <v>137</v>
      </c>
      <c r="C144" s="202" t="s">
        <v>268</v>
      </c>
      <c r="D144" s="104"/>
      <c r="E144" s="104"/>
      <c r="F144" s="77"/>
      <c r="G144" s="81"/>
      <c r="H144" s="270">
        <v>681</v>
      </c>
      <c r="I144" s="268">
        <v>16736</v>
      </c>
      <c r="J144" s="268">
        <v>23309</v>
      </c>
      <c r="K144" s="275">
        <f t="shared" si="7"/>
        <v>-6573</v>
      </c>
      <c r="L144" s="169">
        <f t="shared" si="6"/>
        <v>-0.28199407954009181</v>
      </c>
      <c r="Q144" s="122"/>
      <c r="R144" s="122"/>
      <c r="S144" s="122"/>
      <c r="T144" s="122"/>
    </row>
    <row r="145" spans="1:20" s="109" customFormat="1" ht="11.25">
      <c r="A145" s="103"/>
      <c r="B145" s="192" t="s">
        <v>139</v>
      </c>
      <c r="C145" s="77" t="s">
        <v>269</v>
      </c>
      <c r="D145" s="104"/>
      <c r="E145" s="104"/>
      <c r="F145" s="105"/>
      <c r="G145" s="81">
        <f>G146+G147+G148+G149+G150+G151</f>
        <v>0</v>
      </c>
      <c r="H145" s="294">
        <v>79359</v>
      </c>
      <c r="I145" s="285">
        <v>4658081</v>
      </c>
      <c r="J145" s="285">
        <v>4446145</v>
      </c>
      <c r="K145" s="275">
        <f t="shared" si="7"/>
        <v>211936</v>
      </c>
      <c r="L145" s="169">
        <f t="shared" si="6"/>
        <v>4.7667361275891815E-2</v>
      </c>
      <c r="Q145" s="122"/>
      <c r="R145" s="122"/>
      <c r="S145" s="122"/>
      <c r="T145" s="122"/>
    </row>
    <row r="146" spans="1:20" s="116" customFormat="1" ht="18" customHeight="1">
      <c r="A146" s="103"/>
      <c r="B146" s="104"/>
      <c r="C146" s="113" t="s">
        <v>143</v>
      </c>
      <c r="D146" s="372" t="s">
        <v>270</v>
      </c>
      <c r="E146" s="372"/>
      <c r="F146" s="373"/>
      <c r="G146" s="119"/>
      <c r="H146" s="320"/>
      <c r="I146" s="275">
        <v>1089219</v>
      </c>
      <c r="J146" s="275">
        <v>636887</v>
      </c>
      <c r="K146" s="275">
        <f t="shared" si="7"/>
        <v>452332</v>
      </c>
      <c r="L146" s="169">
        <f t="shared" si="6"/>
        <v>0.71022332062045546</v>
      </c>
      <c r="Q146" s="120"/>
      <c r="R146" s="120"/>
      <c r="S146" s="120"/>
      <c r="T146" s="120"/>
    </row>
    <row r="147" spans="1:20" s="116" customFormat="1" ht="22.5" customHeight="1">
      <c r="A147" s="103"/>
      <c r="B147" s="104"/>
      <c r="C147" s="113" t="s">
        <v>145</v>
      </c>
      <c r="D147" s="372" t="s">
        <v>271</v>
      </c>
      <c r="E147" s="372"/>
      <c r="F147" s="373"/>
      <c r="G147" s="119"/>
      <c r="H147" s="320"/>
      <c r="I147" s="275">
        <v>0</v>
      </c>
      <c r="J147" s="275">
        <v>0</v>
      </c>
      <c r="K147" s="275">
        <f t="shared" si="7"/>
        <v>0</v>
      </c>
      <c r="L147" s="169" t="str">
        <f t="shared" si="6"/>
        <v xml:space="preserve">-    </v>
      </c>
      <c r="Q147" s="120"/>
      <c r="R147" s="120"/>
      <c r="S147" s="120"/>
      <c r="T147" s="120"/>
    </row>
    <row r="148" spans="1:20" s="116" customFormat="1" ht="22.5" customHeight="1">
      <c r="A148" s="103"/>
      <c r="B148" s="104"/>
      <c r="C148" s="113" t="s">
        <v>167</v>
      </c>
      <c r="D148" s="372" t="s">
        <v>272</v>
      </c>
      <c r="E148" s="372"/>
      <c r="F148" s="373"/>
      <c r="G148" s="119"/>
      <c r="H148" s="320"/>
      <c r="I148" s="275">
        <v>0</v>
      </c>
      <c r="J148" s="275">
        <v>0</v>
      </c>
      <c r="K148" s="275">
        <f t="shared" si="7"/>
        <v>0</v>
      </c>
      <c r="L148" s="169" t="str">
        <f t="shared" si="6"/>
        <v xml:space="preserve">-    </v>
      </c>
      <c r="Q148" s="120"/>
      <c r="R148" s="120"/>
      <c r="S148" s="120"/>
      <c r="T148" s="120"/>
    </row>
    <row r="149" spans="1:20" s="116" customFormat="1" ht="11.25">
      <c r="A149" s="103"/>
      <c r="B149" s="104"/>
      <c r="C149" s="113" t="s">
        <v>169</v>
      </c>
      <c r="D149" s="372" t="s">
        <v>273</v>
      </c>
      <c r="E149" s="372"/>
      <c r="F149" s="373"/>
      <c r="G149" s="119"/>
      <c r="H149" s="320"/>
      <c r="I149" s="275">
        <v>3465910</v>
      </c>
      <c r="J149" s="275">
        <v>3600921</v>
      </c>
      <c r="K149" s="275">
        <f t="shared" si="7"/>
        <v>-135011</v>
      </c>
      <c r="L149" s="291">
        <f t="shared" si="6"/>
        <v>-3.7493463477815812E-2</v>
      </c>
      <c r="Q149" s="120"/>
      <c r="R149" s="120"/>
      <c r="S149" s="120"/>
      <c r="T149" s="120"/>
    </row>
    <row r="150" spans="1:20" s="116" customFormat="1" ht="21.6" customHeight="1">
      <c r="A150" s="103"/>
      <c r="B150" s="104"/>
      <c r="C150" s="113" t="s">
        <v>274</v>
      </c>
      <c r="D150" s="372" t="s">
        <v>275</v>
      </c>
      <c r="E150" s="372"/>
      <c r="F150" s="373"/>
      <c r="G150" s="119"/>
      <c r="H150" s="320"/>
      <c r="I150" s="275">
        <v>0</v>
      </c>
      <c r="J150" s="275">
        <v>0</v>
      </c>
      <c r="K150" s="275">
        <f t="shared" si="7"/>
        <v>0</v>
      </c>
      <c r="L150" s="169" t="str">
        <f t="shared" si="6"/>
        <v xml:space="preserve">-    </v>
      </c>
      <c r="Q150" s="120"/>
      <c r="R150" s="120"/>
      <c r="S150" s="120"/>
      <c r="T150" s="120"/>
    </row>
    <row r="151" spans="1:20" s="116" customFormat="1" ht="11.25">
      <c r="A151" s="103"/>
      <c r="B151" s="104"/>
      <c r="C151" s="113" t="s">
        <v>276</v>
      </c>
      <c r="D151" s="372" t="s">
        <v>277</v>
      </c>
      <c r="E151" s="372"/>
      <c r="F151" s="373"/>
      <c r="G151" s="119"/>
      <c r="H151" s="322">
        <v>79359</v>
      </c>
      <c r="I151" s="275">
        <v>102952</v>
      </c>
      <c r="J151" s="275">
        <v>208337</v>
      </c>
      <c r="K151" s="275">
        <f t="shared" si="7"/>
        <v>-105385</v>
      </c>
      <c r="L151" s="169">
        <f t="shared" si="6"/>
        <v>-0.50583909723188869</v>
      </c>
      <c r="Q151" s="120"/>
      <c r="R151" s="120"/>
      <c r="S151" s="120"/>
      <c r="T151" s="120"/>
    </row>
    <row r="152" spans="1:20" s="109" customFormat="1" ht="11.25">
      <c r="A152" s="103"/>
      <c r="B152" s="192" t="s">
        <v>153</v>
      </c>
      <c r="C152" s="192" t="s">
        <v>278</v>
      </c>
      <c r="D152" s="192"/>
      <c r="E152" s="104"/>
      <c r="F152" s="77"/>
      <c r="G152" s="81"/>
      <c r="H152" s="321"/>
      <c r="I152" s="268">
        <v>0</v>
      </c>
      <c r="J152" s="268">
        <v>0</v>
      </c>
      <c r="K152" s="268">
        <f t="shared" si="7"/>
        <v>0</v>
      </c>
      <c r="L152" s="108" t="str">
        <f t="shared" si="6"/>
        <v xml:space="preserve">-    </v>
      </c>
      <c r="Q152" s="122"/>
      <c r="R152" s="122"/>
      <c r="S152" s="122"/>
      <c r="T152" s="122"/>
    </row>
    <row r="153" spans="1:20" s="109" customFormat="1" ht="11.25">
      <c r="A153" s="103"/>
      <c r="B153" s="192" t="s">
        <v>155</v>
      </c>
      <c r="C153" s="77" t="s">
        <v>279</v>
      </c>
      <c r="D153" s="192"/>
      <c r="E153" s="104"/>
      <c r="F153" s="77"/>
      <c r="G153" s="81"/>
      <c r="H153" s="322">
        <v>878403</v>
      </c>
      <c r="I153" s="268">
        <v>6746795</v>
      </c>
      <c r="J153" s="268">
        <v>5581045</v>
      </c>
      <c r="K153" s="268">
        <f t="shared" si="7"/>
        <v>1165750</v>
      </c>
      <c r="L153" s="108">
        <f t="shared" si="6"/>
        <v>0.20887665302824113</v>
      </c>
      <c r="Q153" s="122"/>
      <c r="R153" s="122"/>
      <c r="S153" s="122"/>
      <c r="T153" s="122"/>
    </row>
    <row r="154" spans="1:20" s="109" customFormat="1" ht="11.25">
      <c r="A154" s="103"/>
      <c r="B154" s="192" t="s">
        <v>157</v>
      </c>
      <c r="C154" s="77" t="s">
        <v>280</v>
      </c>
      <c r="D154" s="192"/>
      <c r="E154" s="104"/>
      <c r="F154" s="77"/>
      <c r="G154" s="81"/>
      <c r="H154" s="321"/>
      <c r="I154" s="268">
        <v>0</v>
      </c>
      <c r="J154" s="268">
        <v>0</v>
      </c>
      <c r="K154" s="268">
        <f t="shared" si="7"/>
        <v>0</v>
      </c>
      <c r="L154" s="108" t="str">
        <f t="shared" si="6"/>
        <v xml:space="preserve">-    </v>
      </c>
      <c r="Q154" s="122"/>
      <c r="R154" s="122"/>
      <c r="S154" s="122"/>
      <c r="T154" s="122"/>
    </row>
    <row r="155" spans="1:20" s="109" customFormat="1" ht="11.25">
      <c r="A155" s="103"/>
      <c r="B155" s="192" t="s">
        <v>159</v>
      </c>
      <c r="C155" s="77" t="s">
        <v>281</v>
      </c>
      <c r="D155" s="192"/>
      <c r="E155" s="104"/>
      <c r="F155" s="203"/>
      <c r="G155" s="81"/>
      <c r="H155" s="322">
        <v>0</v>
      </c>
      <c r="I155" s="268">
        <v>345636</v>
      </c>
      <c r="J155" s="268">
        <v>2299889</v>
      </c>
      <c r="K155" s="268">
        <f t="shared" si="7"/>
        <v>-1954253</v>
      </c>
      <c r="L155" s="108">
        <f t="shared" si="6"/>
        <v>-0.84971622543522751</v>
      </c>
      <c r="Q155" s="122"/>
      <c r="R155" s="122"/>
      <c r="S155" s="122"/>
      <c r="T155" s="122"/>
    </row>
    <row r="156" spans="1:20" s="109" customFormat="1" ht="11.25">
      <c r="A156" s="204"/>
      <c r="B156" s="205" t="s">
        <v>282</v>
      </c>
      <c r="C156" s="77" t="s">
        <v>283</v>
      </c>
      <c r="D156" s="205"/>
      <c r="E156" s="93"/>
      <c r="F156" s="203"/>
      <c r="G156" s="82"/>
      <c r="H156" s="322">
        <v>0</v>
      </c>
      <c r="I156" s="268">
        <v>0</v>
      </c>
      <c r="J156" s="268">
        <v>0</v>
      </c>
      <c r="K156" s="268">
        <f t="shared" si="7"/>
        <v>0</v>
      </c>
      <c r="L156" s="108" t="str">
        <f t="shared" si="6"/>
        <v xml:space="preserve">-    </v>
      </c>
      <c r="Q156" s="122"/>
      <c r="R156" s="122"/>
      <c r="S156" s="122"/>
      <c r="T156" s="122"/>
    </row>
    <row r="157" spans="1:20" s="109" customFormat="1" ht="11.25">
      <c r="A157" s="103"/>
      <c r="B157" s="192" t="s">
        <v>284</v>
      </c>
      <c r="C157" s="77" t="s">
        <v>285</v>
      </c>
      <c r="D157" s="192"/>
      <c r="E157" s="104"/>
      <c r="F157" s="77"/>
      <c r="G157" s="81"/>
      <c r="H157" s="322">
        <v>333237</v>
      </c>
      <c r="I157" s="268">
        <v>424046</v>
      </c>
      <c r="J157" s="268">
        <v>520526</v>
      </c>
      <c r="K157" s="268">
        <f t="shared" si="7"/>
        <v>-96480</v>
      </c>
      <c r="L157" s="108">
        <f t="shared" si="6"/>
        <v>-0.18535097190149963</v>
      </c>
      <c r="Q157" s="122"/>
      <c r="R157" s="122"/>
      <c r="S157" s="122"/>
      <c r="T157" s="122"/>
    </row>
    <row r="158" spans="1:20" s="109" customFormat="1" ht="11.25">
      <c r="A158" s="103"/>
      <c r="B158" s="192" t="s">
        <v>286</v>
      </c>
      <c r="C158" s="77" t="s">
        <v>287</v>
      </c>
      <c r="D158" s="192"/>
      <c r="E158" s="104"/>
      <c r="F158" s="105"/>
      <c r="G158" s="206"/>
      <c r="H158" s="326">
        <v>326261</v>
      </c>
      <c r="I158" s="268">
        <v>7671190</v>
      </c>
      <c r="J158" s="268">
        <v>9259213</v>
      </c>
      <c r="K158" s="268">
        <f t="shared" si="7"/>
        <v>-1588023</v>
      </c>
      <c r="L158" s="108">
        <f t="shared" si="6"/>
        <v>-0.1715073408506749</v>
      </c>
      <c r="Q158" s="122"/>
      <c r="R158" s="122"/>
      <c r="S158" s="122"/>
      <c r="T158" s="122"/>
    </row>
    <row r="159" spans="1:20" s="109" customFormat="1" ht="11.25">
      <c r="A159" s="387" t="s">
        <v>233</v>
      </c>
      <c r="B159" s="388"/>
      <c r="C159" s="388"/>
      <c r="D159" s="388"/>
      <c r="E159" s="388"/>
      <c r="F159" s="388"/>
      <c r="G159" s="389"/>
      <c r="H159" s="390"/>
      <c r="I159" s="273">
        <v>25861206</v>
      </c>
      <c r="J159" s="273">
        <v>30132734</v>
      </c>
      <c r="K159" s="286">
        <f t="shared" si="7"/>
        <v>-4271528</v>
      </c>
      <c r="L159" s="164">
        <f t="shared" si="6"/>
        <v>-0.14175706724786408</v>
      </c>
      <c r="Q159" s="122"/>
      <c r="R159" s="122"/>
      <c r="S159" s="122"/>
      <c r="T159" s="122"/>
    </row>
    <row r="160" spans="1:20" s="109" customFormat="1" ht="11.25">
      <c r="A160" s="194" t="s">
        <v>97</v>
      </c>
      <c r="B160" s="77" t="s">
        <v>288</v>
      </c>
      <c r="C160" s="192"/>
      <c r="D160" s="192"/>
      <c r="E160" s="104"/>
      <c r="F160" s="105"/>
      <c r="G160" s="195"/>
      <c r="H160" s="80"/>
      <c r="I160" s="285"/>
      <c r="J160" s="285"/>
      <c r="K160" s="268">
        <f t="shared" si="7"/>
        <v>0</v>
      </c>
      <c r="L160" s="196" t="str">
        <f t="shared" si="6"/>
        <v xml:space="preserve">-    </v>
      </c>
      <c r="Q160" s="122"/>
      <c r="R160" s="122"/>
      <c r="S160" s="122"/>
      <c r="T160" s="122"/>
    </row>
    <row r="161" spans="1:20" s="109" customFormat="1" ht="11.25">
      <c r="A161" s="194"/>
      <c r="B161" s="192" t="s">
        <v>86</v>
      </c>
      <c r="C161" s="77" t="s">
        <v>289</v>
      </c>
      <c r="D161" s="192"/>
      <c r="E161" s="104"/>
      <c r="F161" s="143"/>
      <c r="G161" s="106"/>
      <c r="H161" s="80"/>
      <c r="I161" s="268">
        <v>0</v>
      </c>
      <c r="J161" s="268">
        <v>0</v>
      </c>
      <c r="K161" s="275">
        <f t="shared" si="7"/>
        <v>0</v>
      </c>
      <c r="L161" s="169" t="str">
        <f t="shared" si="6"/>
        <v xml:space="preserve">-    </v>
      </c>
      <c r="Q161" s="122"/>
      <c r="R161" s="122"/>
      <c r="S161" s="122"/>
      <c r="T161" s="122"/>
    </row>
    <row r="162" spans="1:20" s="109" customFormat="1" ht="11.25">
      <c r="A162" s="194"/>
      <c r="B162" s="192" t="s">
        <v>88</v>
      </c>
      <c r="C162" s="77" t="s">
        <v>290</v>
      </c>
      <c r="D162" s="192"/>
      <c r="E162" s="104"/>
      <c r="F162" s="105"/>
      <c r="G162" s="197"/>
      <c r="H162" s="80"/>
      <c r="I162" s="268">
        <v>0</v>
      </c>
      <c r="J162" s="268">
        <v>0</v>
      </c>
      <c r="K162" s="275">
        <f t="shared" si="7"/>
        <v>0</v>
      </c>
      <c r="L162" s="169" t="str">
        <f t="shared" si="6"/>
        <v xml:space="preserve">-    </v>
      </c>
      <c r="Q162" s="122"/>
      <c r="R162" s="122"/>
      <c r="S162" s="122"/>
      <c r="T162" s="122"/>
    </row>
    <row r="163" spans="1:20" s="109" customFormat="1" ht="11.25">
      <c r="A163" s="387" t="s">
        <v>291</v>
      </c>
      <c r="B163" s="388"/>
      <c r="C163" s="388"/>
      <c r="D163" s="388"/>
      <c r="E163" s="388"/>
      <c r="F163" s="388"/>
      <c r="G163" s="391"/>
      <c r="H163" s="390"/>
      <c r="I163" s="273">
        <v>0</v>
      </c>
      <c r="J163" s="273">
        <v>0</v>
      </c>
      <c r="K163" s="286">
        <f t="shared" si="7"/>
        <v>0</v>
      </c>
      <c r="L163" s="164" t="str">
        <f t="shared" si="6"/>
        <v xml:space="preserve">-    </v>
      </c>
      <c r="Q163" s="122"/>
      <c r="R163" s="122"/>
      <c r="S163" s="122"/>
      <c r="T163" s="122"/>
    </row>
    <row r="164" spans="1:20" s="109" customFormat="1" ht="12" thickBot="1">
      <c r="A164" s="103"/>
      <c r="B164" s="104"/>
      <c r="C164" s="104"/>
      <c r="D164" s="104"/>
      <c r="E164" s="104"/>
      <c r="F164" s="143"/>
      <c r="G164" s="195"/>
      <c r="H164" s="80"/>
      <c r="I164" s="285"/>
      <c r="J164" s="285"/>
      <c r="K164" s="268">
        <f t="shared" si="7"/>
        <v>0</v>
      </c>
      <c r="L164" s="196" t="str">
        <f t="shared" si="6"/>
        <v xml:space="preserve">-    </v>
      </c>
      <c r="Q164" s="122"/>
      <c r="R164" s="122"/>
      <c r="S164" s="122"/>
      <c r="T164" s="122"/>
    </row>
    <row r="165" spans="1:20" s="109" customFormat="1" ht="12" thickBot="1">
      <c r="A165" s="348" t="s">
        <v>292</v>
      </c>
      <c r="B165" s="349"/>
      <c r="C165" s="349"/>
      <c r="D165" s="349"/>
      <c r="E165" s="349"/>
      <c r="F165" s="349"/>
      <c r="G165" s="349"/>
      <c r="H165" s="392"/>
      <c r="I165" s="279">
        <v>175985737</v>
      </c>
      <c r="J165" s="279">
        <v>175396845</v>
      </c>
      <c r="K165" s="289">
        <f t="shared" si="7"/>
        <v>588892</v>
      </c>
      <c r="L165" s="172">
        <f t="shared" si="6"/>
        <v>3.3574834256568297E-3</v>
      </c>
      <c r="Q165" s="122"/>
      <c r="R165" s="122"/>
      <c r="S165" s="122"/>
      <c r="T165" s="122"/>
    </row>
    <row r="166" spans="1:20" s="173" customFormat="1" ht="11.25">
      <c r="A166" s="194" t="s">
        <v>293</v>
      </c>
      <c r="B166" s="77" t="s">
        <v>227</v>
      </c>
      <c r="C166" s="192"/>
      <c r="D166" s="192"/>
      <c r="E166" s="192"/>
      <c r="F166" s="205"/>
      <c r="G166" s="148"/>
      <c r="H166" s="166"/>
      <c r="I166" s="277"/>
      <c r="J166" s="277"/>
      <c r="K166" s="268">
        <f t="shared" si="7"/>
        <v>0</v>
      </c>
      <c r="L166" s="196" t="str">
        <f t="shared" si="6"/>
        <v xml:space="preserve">-    </v>
      </c>
      <c r="Q166" s="174"/>
      <c r="R166" s="174"/>
      <c r="S166" s="174"/>
      <c r="T166" s="174"/>
    </row>
    <row r="167" spans="1:20" s="173" customFormat="1" ht="11.25">
      <c r="A167" s="194"/>
      <c r="B167" s="192" t="s">
        <v>228</v>
      </c>
      <c r="C167" s="77" t="s">
        <v>229</v>
      </c>
      <c r="D167" s="192"/>
      <c r="E167" s="192"/>
      <c r="F167" s="143"/>
      <c r="G167" s="148"/>
      <c r="H167" s="166"/>
      <c r="I167" s="268">
        <v>0</v>
      </c>
      <c r="J167" s="268">
        <v>0</v>
      </c>
      <c r="K167" s="275">
        <f t="shared" si="7"/>
        <v>0</v>
      </c>
      <c r="L167" s="169" t="str">
        <f t="shared" si="6"/>
        <v xml:space="preserve">-    </v>
      </c>
      <c r="Q167" s="174"/>
      <c r="R167" s="174"/>
      <c r="S167" s="174"/>
      <c r="T167" s="174"/>
    </row>
    <row r="168" spans="1:20" s="173" customFormat="1" ht="11.25">
      <c r="A168" s="194"/>
      <c r="B168" s="192" t="s">
        <v>88</v>
      </c>
      <c r="C168" s="143" t="s">
        <v>230</v>
      </c>
      <c r="D168" s="192"/>
      <c r="E168" s="192"/>
      <c r="F168" s="205"/>
      <c r="G168" s="148"/>
      <c r="H168" s="166"/>
      <c r="I168" s="268">
        <v>0</v>
      </c>
      <c r="J168" s="268">
        <v>0</v>
      </c>
      <c r="K168" s="275">
        <f t="shared" si="7"/>
        <v>0</v>
      </c>
      <c r="L168" s="169" t="str">
        <f t="shared" si="6"/>
        <v xml:space="preserve">-    </v>
      </c>
      <c r="Q168" s="174"/>
      <c r="R168" s="174"/>
      <c r="S168" s="174"/>
      <c r="T168" s="174"/>
    </row>
    <row r="169" spans="1:20" s="173" customFormat="1" ht="11.25">
      <c r="A169" s="194"/>
      <c r="B169" s="143" t="s">
        <v>116</v>
      </c>
      <c r="C169" s="192" t="s">
        <v>231</v>
      </c>
      <c r="D169" s="192"/>
      <c r="E169" s="192"/>
      <c r="F169" s="205"/>
      <c r="G169" s="148"/>
      <c r="H169" s="166"/>
      <c r="I169" s="268">
        <v>85496</v>
      </c>
      <c r="J169" s="268">
        <v>85496</v>
      </c>
      <c r="K169" s="275">
        <f t="shared" si="7"/>
        <v>0</v>
      </c>
      <c r="L169" s="169">
        <f t="shared" si="6"/>
        <v>0</v>
      </c>
      <c r="Q169" s="174"/>
      <c r="R169" s="174"/>
      <c r="S169" s="174"/>
      <c r="T169" s="174"/>
    </row>
    <row r="170" spans="1:20" s="173" customFormat="1" ht="11.25">
      <c r="A170" s="194"/>
      <c r="B170" s="192" t="s">
        <v>137</v>
      </c>
      <c r="C170" s="77" t="s">
        <v>232</v>
      </c>
      <c r="D170" s="192"/>
      <c r="E170" s="192"/>
      <c r="F170" s="143"/>
      <c r="G170" s="167"/>
      <c r="H170" s="166"/>
      <c r="I170" s="268">
        <v>14316823</v>
      </c>
      <c r="J170" s="268">
        <v>14229924</v>
      </c>
      <c r="K170" s="275">
        <f t="shared" si="7"/>
        <v>86899</v>
      </c>
      <c r="L170" s="169">
        <f t="shared" si="6"/>
        <v>6.1067789258747972E-3</v>
      </c>
      <c r="Q170" s="174"/>
      <c r="R170" s="174"/>
      <c r="S170" s="174"/>
      <c r="T170" s="174"/>
    </row>
    <row r="171" spans="1:20" s="109" customFormat="1" ht="12" thickBot="1">
      <c r="A171" s="374" t="s">
        <v>294</v>
      </c>
      <c r="B171" s="375"/>
      <c r="C171" s="375"/>
      <c r="D171" s="375"/>
      <c r="E171" s="375"/>
      <c r="F171" s="375"/>
      <c r="G171" s="376"/>
      <c r="H171" s="377"/>
      <c r="I171" s="280">
        <v>14402319</v>
      </c>
      <c r="J171" s="280">
        <v>14315420</v>
      </c>
      <c r="K171" s="280">
        <f t="shared" si="7"/>
        <v>86899</v>
      </c>
      <c r="L171" s="176">
        <f t="shared" si="6"/>
        <v>6.0703074027866457E-3</v>
      </c>
      <c r="Q171" s="122"/>
      <c r="R171" s="122"/>
      <c r="S171" s="122"/>
      <c r="T171" s="122"/>
    </row>
    <row r="172" spans="1:20" s="116" customFormat="1" ht="11.25">
      <c r="A172" s="207"/>
      <c r="B172" s="207"/>
      <c r="C172" s="207"/>
      <c r="D172" s="207"/>
      <c r="E172" s="207"/>
      <c r="F172" s="178"/>
      <c r="I172" s="290"/>
      <c r="J172" s="290"/>
      <c r="K172" s="290"/>
      <c r="L172" s="208"/>
    </row>
    <row r="173" spans="1:20" s="116" customFormat="1" ht="11.25">
      <c r="A173" s="207"/>
      <c r="B173" s="207"/>
      <c r="C173" s="207"/>
      <c r="D173" s="207"/>
      <c r="E173" s="207"/>
      <c r="F173" s="178"/>
      <c r="I173" s="290"/>
      <c r="J173" s="290"/>
      <c r="K173" s="290"/>
      <c r="L173" s="208"/>
    </row>
    <row r="174" spans="1:20" s="116" customFormat="1" ht="11.25">
      <c r="A174" s="207"/>
      <c r="B174" s="207"/>
      <c r="C174" s="207"/>
      <c r="D174" s="207"/>
      <c r="E174" s="207"/>
      <c r="F174" s="178"/>
      <c r="I174" s="290"/>
      <c r="J174" s="290"/>
      <c r="K174" s="290"/>
      <c r="L174" s="208"/>
    </row>
    <row r="175" spans="1:20" s="116" customFormat="1" ht="11.25">
      <c r="A175" s="207"/>
      <c r="B175" s="207"/>
      <c r="C175" s="207"/>
      <c r="D175" s="207"/>
      <c r="E175" s="207"/>
      <c r="F175" s="178"/>
      <c r="I175" s="290"/>
      <c r="J175" s="290"/>
      <c r="K175" s="290"/>
      <c r="L175" s="208"/>
    </row>
    <row r="176" spans="1:20" s="116" customFormat="1" ht="11.25">
      <c r="A176" s="207"/>
      <c r="B176" s="207"/>
      <c r="C176" s="207"/>
      <c r="D176" s="207"/>
      <c r="E176" s="207"/>
      <c r="F176" s="178"/>
      <c r="I176" s="290"/>
      <c r="J176" s="290"/>
      <c r="K176" s="290"/>
      <c r="L176" s="208"/>
    </row>
    <row r="177" spans="1:12" s="116" customFormat="1" ht="11.25">
      <c r="A177" s="207"/>
      <c r="B177" s="207"/>
      <c r="C177" s="207"/>
      <c r="D177" s="207"/>
      <c r="E177" s="207"/>
      <c r="F177" s="178"/>
      <c r="I177" s="290"/>
      <c r="J177" s="290"/>
      <c r="K177" s="290"/>
      <c r="L177" s="208"/>
    </row>
    <row r="178" spans="1:12" s="116" customFormat="1" ht="11.25">
      <c r="A178" s="207"/>
      <c r="B178" s="207"/>
      <c r="C178" s="207"/>
      <c r="D178" s="207"/>
      <c r="E178" s="207"/>
      <c r="F178" s="178"/>
      <c r="I178" s="290"/>
      <c r="J178" s="290"/>
      <c r="K178" s="290"/>
      <c r="L178" s="208"/>
    </row>
    <row r="179" spans="1:12" s="116" customFormat="1" ht="11.25">
      <c r="A179" s="207"/>
      <c r="B179" s="207"/>
      <c r="C179" s="207"/>
      <c r="D179" s="207"/>
      <c r="E179" s="207"/>
      <c r="F179" s="178"/>
      <c r="I179" s="290"/>
      <c r="J179" s="290"/>
      <c r="K179" s="290"/>
      <c r="L179" s="208"/>
    </row>
    <row r="180" spans="1:12" s="116" customFormat="1" ht="11.25">
      <c r="A180" s="207"/>
      <c r="B180" s="207"/>
      <c r="C180" s="207"/>
      <c r="D180" s="207"/>
      <c r="E180" s="207"/>
      <c r="F180" s="178"/>
      <c r="I180" s="290"/>
      <c r="J180" s="290"/>
      <c r="K180" s="290"/>
      <c r="L180" s="208"/>
    </row>
    <row r="181" spans="1:12" s="116" customFormat="1" ht="11.25">
      <c r="A181" s="207"/>
      <c r="B181" s="207"/>
      <c r="C181" s="207"/>
      <c r="D181" s="207"/>
      <c r="E181" s="207"/>
      <c r="F181" s="178"/>
      <c r="I181" s="290"/>
      <c r="J181" s="290"/>
      <c r="K181" s="290"/>
      <c r="L181" s="208"/>
    </row>
    <row r="182" spans="1:12" s="116" customFormat="1" ht="11.25">
      <c r="A182" s="207"/>
      <c r="B182" s="207"/>
      <c r="C182" s="207"/>
      <c r="D182" s="207"/>
      <c r="E182" s="207"/>
      <c r="F182" s="178"/>
      <c r="I182" s="290"/>
      <c r="J182" s="290"/>
      <c r="K182" s="290"/>
      <c r="L182" s="208"/>
    </row>
    <row r="183" spans="1:12" s="116" customFormat="1" ht="11.25">
      <c r="A183" s="207"/>
      <c r="B183" s="207"/>
      <c r="C183" s="207"/>
      <c r="D183" s="207"/>
      <c r="E183" s="207"/>
      <c r="F183" s="178"/>
      <c r="I183" s="290"/>
      <c r="J183" s="290"/>
      <c r="K183" s="290"/>
      <c r="L183" s="208"/>
    </row>
    <row r="184" spans="1:12" s="116" customFormat="1" ht="11.25">
      <c r="A184" s="207"/>
      <c r="B184" s="207"/>
      <c r="C184" s="207"/>
      <c r="D184" s="207"/>
      <c r="E184" s="207"/>
      <c r="F184" s="178"/>
      <c r="I184" s="290"/>
      <c r="J184" s="290"/>
      <c r="K184" s="290"/>
      <c r="L184" s="208"/>
    </row>
    <row r="185" spans="1:12" s="116" customFormat="1" ht="11.25">
      <c r="A185" s="207"/>
      <c r="B185" s="207"/>
      <c r="C185" s="207"/>
      <c r="D185" s="207"/>
      <c r="E185" s="207"/>
      <c r="F185" s="178"/>
      <c r="I185" s="290"/>
      <c r="J185" s="290"/>
      <c r="K185" s="290"/>
      <c r="L185" s="208"/>
    </row>
    <row r="186" spans="1:12" s="116" customFormat="1" ht="11.25">
      <c r="A186" s="207"/>
      <c r="B186" s="207"/>
      <c r="C186" s="207"/>
      <c r="D186" s="207"/>
      <c r="E186" s="207"/>
      <c r="F186" s="178"/>
      <c r="I186" s="290"/>
      <c r="J186" s="290"/>
      <c r="K186" s="290"/>
      <c r="L186" s="208"/>
    </row>
    <row r="187" spans="1:12" s="116" customFormat="1" ht="11.25">
      <c r="A187" s="207"/>
      <c r="B187" s="207"/>
      <c r="C187" s="207"/>
      <c r="D187" s="207"/>
      <c r="E187" s="207"/>
      <c r="F187" s="178"/>
      <c r="I187" s="290"/>
      <c r="J187" s="290"/>
      <c r="K187" s="290"/>
      <c r="L187" s="208"/>
    </row>
    <row r="188" spans="1:12" s="116" customFormat="1" ht="11.25">
      <c r="A188" s="207"/>
      <c r="B188" s="207"/>
      <c r="C188" s="207"/>
      <c r="D188" s="207"/>
      <c r="E188" s="207"/>
      <c r="F188" s="178"/>
      <c r="I188" s="290"/>
      <c r="J188" s="290"/>
      <c r="K188" s="290"/>
      <c r="L188" s="208"/>
    </row>
    <row r="189" spans="1:12" s="116" customFormat="1" ht="11.25">
      <c r="A189" s="207"/>
      <c r="B189" s="207"/>
      <c r="C189" s="207"/>
      <c r="D189" s="207"/>
      <c r="E189" s="207"/>
      <c r="F189" s="178"/>
      <c r="I189" s="290"/>
      <c r="J189" s="290"/>
      <c r="K189" s="290"/>
      <c r="L189" s="208"/>
    </row>
    <row r="190" spans="1:12" s="116" customFormat="1" ht="11.25">
      <c r="A190" s="207"/>
      <c r="B190" s="207"/>
      <c r="C190" s="207"/>
      <c r="D190" s="207"/>
      <c r="E190" s="207"/>
      <c r="F190" s="178"/>
      <c r="I190" s="290"/>
      <c r="J190" s="290"/>
      <c r="K190" s="290"/>
      <c r="L190" s="208"/>
    </row>
    <row r="191" spans="1:12" s="116" customFormat="1" ht="11.25">
      <c r="A191" s="207"/>
      <c r="B191" s="207"/>
      <c r="C191" s="207"/>
      <c r="D191" s="207"/>
      <c r="E191" s="207"/>
      <c r="F191" s="178"/>
      <c r="I191" s="290"/>
      <c r="J191" s="290"/>
      <c r="K191" s="290"/>
      <c r="L191" s="208"/>
    </row>
    <row r="192" spans="1:12" s="116" customFormat="1" ht="11.25">
      <c r="A192" s="207"/>
      <c r="B192" s="207"/>
      <c r="C192" s="207"/>
      <c r="D192" s="207"/>
      <c r="E192" s="207"/>
      <c r="F192" s="178"/>
      <c r="I192" s="290"/>
      <c r="J192" s="290"/>
      <c r="K192" s="290"/>
      <c r="L192" s="208"/>
    </row>
    <row r="193" spans="1:12" s="116" customFormat="1" ht="11.25">
      <c r="A193" s="207"/>
      <c r="B193" s="207"/>
      <c r="C193" s="207"/>
      <c r="D193" s="207"/>
      <c r="E193" s="207"/>
      <c r="F193" s="178"/>
      <c r="I193" s="290"/>
      <c r="J193" s="290"/>
      <c r="K193" s="290"/>
      <c r="L193" s="208"/>
    </row>
    <row r="194" spans="1:12" s="116" customFormat="1" ht="11.25">
      <c r="A194" s="207"/>
      <c r="B194" s="207"/>
      <c r="C194" s="207"/>
      <c r="D194" s="207"/>
      <c r="E194" s="207"/>
      <c r="F194" s="178"/>
      <c r="I194" s="290"/>
      <c r="J194" s="290"/>
      <c r="K194" s="290"/>
      <c r="L194" s="208"/>
    </row>
    <row r="195" spans="1:12" s="116" customFormat="1" ht="11.25">
      <c r="A195" s="207"/>
      <c r="B195" s="207"/>
      <c r="C195" s="207"/>
      <c r="D195" s="207"/>
      <c r="E195" s="207"/>
      <c r="F195" s="178"/>
      <c r="I195" s="290"/>
      <c r="J195" s="290"/>
      <c r="K195" s="290"/>
      <c r="L195" s="208"/>
    </row>
    <row r="196" spans="1:12" s="116" customFormat="1" ht="11.25">
      <c r="A196" s="207"/>
      <c r="B196" s="207"/>
      <c r="C196" s="207"/>
      <c r="D196" s="207"/>
      <c r="E196" s="207"/>
      <c r="F196" s="178"/>
      <c r="I196" s="290"/>
      <c r="J196" s="290"/>
      <c r="K196" s="290"/>
      <c r="L196" s="208"/>
    </row>
    <row r="197" spans="1:12" s="116" customFormat="1" ht="11.25">
      <c r="A197" s="207"/>
      <c r="B197" s="207"/>
      <c r="C197" s="207"/>
      <c r="D197" s="207"/>
      <c r="E197" s="207"/>
      <c r="F197" s="178"/>
      <c r="I197" s="290"/>
      <c r="J197" s="290"/>
      <c r="K197" s="290"/>
      <c r="L197" s="208"/>
    </row>
    <row r="198" spans="1:12" s="116" customFormat="1" ht="11.25">
      <c r="A198" s="207"/>
      <c r="B198" s="207"/>
      <c r="C198" s="207"/>
      <c r="D198" s="207"/>
      <c r="E198" s="207"/>
      <c r="F198" s="178"/>
      <c r="I198" s="290"/>
      <c r="J198" s="290"/>
      <c r="K198" s="290"/>
      <c r="L198" s="208"/>
    </row>
    <row r="199" spans="1:12" s="116" customFormat="1" ht="11.25">
      <c r="A199" s="207"/>
      <c r="B199" s="207"/>
      <c r="C199" s="207"/>
      <c r="D199" s="207"/>
      <c r="E199" s="207"/>
      <c r="F199" s="178"/>
      <c r="I199" s="290"/>
      <c r="J199" s="290"/>
      <c r="K199" s="290"/>
      <c r="L199" s="208"/>
    </row>
    <row r="200" spans="1:12" s="116" customFormat="1" ht="11.25">
      <c r="A200" s="207"/>
      <c r="B200" s="207"/>
      <c r="C200" s="207"/>
      <c r="D200" s="207"/>
      <c r="E200" s="207"/>
      <c r="F200" s="178"/>
      <c r="I200" s="290"/>
      <c r="J200" s="290"/>
      <c r="K200" s="290"/>
      <c r="L200" s="208"/>
    </row>
    <row r="201" spans="1:12" s="116" customFormat="1" ht="11.25">
      <c r="A201" s="207"/>
      <c r="B201" s="207"/>
      <c r="C201" s="207"/>
      <c r="D201" s="207"/>
      <c r="E201" s="207"/>
      <c r="F201" s="178"/>
      <c r="I201" s="290"/>
      <c r="J201" s="290"/>
      <c r="K201" s="290"/>
      <c r="L201" s="208"/>
    </row>
    <row r="202" spans="1:12" s="116" customFormat="1" ht="11.25">
      <c r="A202" s="207"/>
      <c r="B202" s="207"/>
      <c r="C202" s="207"/>
      <c r="D202" s="207"/>
      <c r="E202" s="207"/>
      <c r="F202" s="178"/>
      <c r="I202" s="290"/>
      <c r="J202" s="290"/>
      <c r="K202" s="290"/>
      <c r="L202" s="208"/>
    </row>
    <row r="203" spans="1:12" s="116" customFormat="1" ht="11.25">
      <c r="A203" s="207"/>
      <c r="B203" s="207"/>
      <c r="C203" s="207"/>
      <c r="D203" s="207"/>
      <c r="E203" s="207"/>
      <c r="F203" s="178"/>
      <c r="I203" s="290"/>
      <c r="J203" s="290"/>
      <c r="K203" s="290"/>
      <c r="L203" s="208"/>
    </row>
    <row r="204" spans="1:12" s="116" customFormat="1" ht="11.25">
      <c r="A204" s="207"/>
      <c r="B204" s="207"/>
      <c r="C204" s="207"/>
      <c r="D204" s="207"/>
      <c r="E204" s="207"/>
      <c r="F204" s="178"/>
      <c r="I204" s="290"/>
      <c r="J204" s="290"/>
      <c r="K204" s="290"/>
      <c r="L204" s="208"/>
    </row>
    <row r="205" spans="1:12" s="116" customFormat="1" ht="11.25">
      <c r="A205" s="207"/>
      <c r="B205" s="207"/>
      <c r="C205" s="207"/>
      <c r="D205" s="207"/>
      <c r="E205" s="207"/>
      <c r="F205" s="178"/>
      <c r="I205" s="290"/>
      <c r="J205" s="290"/>
      <c r="K205" s="290"/>
      <c r="L205" s="208"/>
    </row>
    <row r="206" spans="1:12" s="116" customFormat="1" ht="11.25">
      <c r="A206" s="207"/>
      <c r="B206" s="207"/>
      <c r="C206" s="207"/>
      <c r="D206" s="207"/>
      <c r="E206" s="207"/>
      <c r="F206" s="178"/>
      <c r="I206" s="290"/>
      <c r="J206" s="290"/>
      <c r="K206" s="290"/>
      <c r="L206" s="208"/>
    </row>
    <row r="207" spans="1:12" s="116" customFormat="1" ht="11.25">
      <c r="A207" s="207"/>
      <c r="B207" s="207"/>
      <c r="C207" s="207"/>
      <c r="D207" s="207"/>
      <c r="E207" s="207"/>
      <c r="F207" s="178"/>
      <c r="I207" s="290"/>
      <c r="J207" s="290"/>
      <c r="K207" s="290"/>
      <c r="L207" s="208"/>
    </row>
    <row r="208" spans="1:12" s="116" customFormat="1" ht="11.25">
      <c r="A208" s="207"/>
      <c r="B208" s="207"/>
      <c r="C208" s="207"/>
      <c r="D208" s="207"/>
      <c r="E208" s="207"/>
      <c r="F208" s="178"/>
      <c r="I208" s="290"/>
      <c r="J208" s="290"/>
      <c r="K208" s="290"/>
      <c r="L208" s="208"/>
    </row>
    <row r="209" spans="1:12" s="116" customFormat="1" ht="11.25">
      <c r="A209" s="207"/>
      <c r="B209" s="207"/>
      <c r="C209" s="207"/>
      <c r="D209" s="207"/>
      <c r="E209" s="207"/>
      <c r="F209" s="178"/>
      <c r="I209" s="290"/>
      <c r="J209" s="290"/>
      <c r="K209" s="290"/>
      <c r="L209" s="208"/>
    </row>
    <row r="210" spans="1:12" s="116" customFormat="1" ht="11.25">
      <c r="A210" s="207"/>
      <c r="B210" s="207"/>
      <c r="C210" s="207"/>
      <c r="D210" s="207"/>
      <c r="E210" s="207"/>
      <c r="F210" s="178"/>
      <c r="I210" s="290"/>
      <c r="J210" s="290"/>
      <c r="K210" s="290"/>
      <c r="L210" s="208"/>
    </row>
    <row r="211" spans="1:12" s="116" customFormat="1" ht="11.25">
      <c r="A211" s="207"/>
      <c r="B211" s="207"/>
      <c r="C211" s="207"/>
      <c r="D211" s="207"/>
      <c r="E211" s="207"/>
      <c r="F211" s="178"/>
      <c r="I211" s="290"/>
      <c r="J211" s="290"/>
      <c r="K211" s="290"/>
      <c r="L211" s="208"/>
    </row>
    <row r="212" spans="1:12" s="116" customFormat="1" ht="11.25">
      <c r="A212" s="207"/>
      <c r="B212" s="207"/>
      <c r="C212" s="207"/>
      <c r="D212" s="207"/>
      <c r="E212" s="207"/>
      <c r="F212" s="178"/>
      <c r="I212" s="290"/>
      <c r="J212" s="290"/>
      <c r="K212" s="290"/>
      <c r="L212" s="208"/>
    </row>
    <row r="213" spans="1:12" s="116" customFormat="1" ht="11.25">
      <c r="A213" s="207"/>
      <c r="B213" s="207"/>
      <c r="C213" s="207"/>
      <c r="D213" s="207"/>
      <c r="E213" s="207"/>
      <c r="F213" s="178"/>
      <c r="I213" s="290"/>
      <c r="J213" s="290"/>
      <c r="K213" s="290"/>
      <c r="L213" s="208"/>
    </row>
    <row r="214" spans="1:12" s="116" customFormat="1" ht="11.25">
      <c r="A214" s="207"/>
      <c r="B214" s="207"/>
      <c r="C214" s="207"/>
      <c r="D214" s="207"/>
      <c r="E214" s="207"/>
      <c r="F214" s="178"/>
      <c r="I214" s="290"/>
      <c r="J214" s="290"/>
      <c r="K214" s="290"/>
      <c r="L214" s="208"/>
    </row>
    <row r="215" spans="1:12" s="116" customFormat="1" ht="11.25">
      <c r="A215" s="207"/>
      <c r="B215" s="207"/>
      <c r="C215" s="207"/>
      <c r="D215" s="207"/>
      <c r="E215" s="207"/>
      <c r="F215" s="178"/>
      <c r="I215" s="290"/>
      <c r="J215" s="290"/>
      <c r="K215" s="290"/>
      <c r="L215" s="208"/>
    </row>
    <row r="216" spans="1:12" s="116" customFormat="1" ht="11.25">
      <c r="A216" s="207"/>
      <c r="B216" s="207"/>
      <c r="C216" s="207"/>
      <c r="D216" s="207"/>
      <c r="E216" s="207"/>
      <c r="F216" s="178"/>
      <c r="I216" s="290"/>
      <c r="J216" s="290"/>
      <c r="K216" s="290"/>
      <c r="L216" s="208"/>
    </row>
    <row r="217" spans="1:12" s="116" customFormat="1" ht="11.25">
      <c r="A217" s="207"/>
      <c r="B217" s="207"/>
      <c r="C217" s="207"/>
      <c r="D217" s="207"/>
      <c r="E217" s="207"/>
      <c r="F217" s="178"/>
      <c r="I217" s="290"/>
      <c r="J217" s="290"/>
      <c r="K217" s="290"/>
      <c r="L217" s="208"/>
    </row>
    <row r="218" spans="1:12" s="116" customFormat="1" ht="11.25">
      <c r="A218" s="207"/>
      <c r="B218" s="207"/>
      <c r="C218" s="207"/>
      <c r="D218" s="207"/>
      <c r="E218" s="207"/>
      <c r="F218" s="178"/>
      <c r="I218" s="290"/>
      <c r="J218" s="290"/>
      <c r="K218" s="290"/>
      <c r="L218" s="208"/>
    </row>
    <row r="219" spans="1:12" s="116" customFormat="1" ht="11.25">
      <c r="A219" s="207"/>
      <c r="B219" s="207"/>
      <c r="C219" s="207"/>
      <c r="D219" s="207"/>
      <c r="E219" s="207"/>
      <c r="F219" s="178"/>
      <c r="I219" s="290"/>
      <c r="J219" s="290"/>
      <c r="K219" s="290"/>
      <c r="L219" s="208"/>
    </row>
    <row r="220" spans="1:12" s="116" customFormat="1" ht="11.25">
      <c r="A220" s="207"/>
      <c r="B220" s="207"/>
      <c r="C220" s="207"/>
      <c r="D220" s="207"/>
      <c r="E220" s="207"/>
      <c r="F220" s="178"/>
      <c r="I220" s="290"/>
      <c r="J220" s="290"/>
      <c r="K220" s="290"/>
      <c r="L220" s="208"/>
    </row>
    <row r="221" spans="1:12">
      <c r="F221" s="96"/>
    </row>
    <row r="222" spans="1:12">
      <c r="F222" s="96"/>
    </row>
    <row r="223" spans="1:12">
      <c r="F223" s="96"/>
    </row>
    <row r="224" spans="1:12">
      <c r="F224" s="96"/>
    </row>
    <row r="225" spans="1:12">
      <c r="F225" s="96"/>
    </row>
    <row r="226" spans="1:12">
      <c r="F226" s="96"/>
    </row>
    <row r="227" spans="1:12">
      <c r="F227" s="96"/>
    </row>
    <row r="228" spans="1:12" s="116" customFormat="1">
      <c r="A228" s="209"/>
      <c r="B228" s="209"/>
      <c r="C228" s="209"/>
      <c r="D228" s="209"/>
      <c r="E228" s="209"/>
      <c r="F228" s="96"/>
      <c r="I228" s="290"/>
      <c r="J228" s="290"/>
      <c r="K228" s="290"/>
      <c r="L228" s="208"/>
    </row>
    <row r="229" spans="1:12" s="116" customFormat="1">
      <c r="A229" s="209"/>
      <c r="B229" s="209"/>
      <c r="C229" s="209"/>
      <c r="D229" s="209"/>
      <c r="E229" s="209"/>
      <c r="F229" s="96"/>
      <c r="I229" s="290"/>
      <c r="J229" s="290"/>
      <c r="K229" s="290"/>
      <c r="L229" s="208"/>
    </row>
    <row r="230" spans="1:12" s="116" customFormat="1">
      <c r="A230" s="209"/>
      <c r="B230" s="209"/>
      <c r="C230" s="209"/>
      <c r="D230" s="209"/>
      <c r="E230" s="209"/>
      <c r="F230" s="96"/>
      <c r="I230" s="290"/>
      <c r="J230" s="290"/>
      <c r="K230" s="290"/>
      <c r="L230" s="208"/>
    </row>
    <row r="231" spans="1:12" s="116" customFormat="1">
      <c r="A231" s="209"/>
      <c r="B231" s="209"/>
      <c r="C231" s="209"/>
      <c r="D231" s="209"/>
      <c r="E231" s="209"/>
      <c r="F231" s="96"/>
      <c r="I231" s="290"/>
      <c r="J231" s="290"/>
      <c r="K231" s="290"/>
      <c r="L231" s="208"/>
    </row>
    <row r="232" spans="1:12" s="116" customFormat="1">
      <c r="A232" s="209"/>
      <c r="B232" s="209"/>
      <c r="C232" s="209"/>
      <c r="D232" s="209"/>
      <c r="E232" s="209"/>
      <c r="F232" s="96"/>
      <c r="I232" s="290"/>
      <c r="J232" s="290"/>
      <c r="K232" s="290"/>
      <c r="L232" s="208"/>
    </row>
    <row r="233" spans="1:12" s="116" customFormat="1">
      <c r="A233" s="209"/>
      <c r="B233" s="209"/>
      <c r="C233" s="209"/>
      <c r="D233" s="209"/>
      <c r="E233" s="209"/>
      <c r="F233" s="96"/>
      <c r="I233" s="290"/>
      <c r="J233" s="290"/>
      <c r="K233" s="290"/>
      <c r="L233" s="208"/>
    </row>
    <row r="234" spans="1:12" s="116" customFormat="1">
      <c r="A234" s="209"/>
      <c r="B234" s="209"/>
      <c r="C234" s="209"/>
      <c r="D234" s="209"/>
      <c r="E234" s="209"/>
      <c r="F234" s="96"/>
      <c r="I234" s="290"/>
      <c r="J234" s="290"/>
      <c r="K234" s="290"/>
      <c r="L234" s="208"/>
    </row>
    <row r="235" spans="1:12" s="116" customFormat="1">
      <c r="A235" s="209"/>
      <c r="B235" s="209"/>
      <c r="C235" s="209"/>
      <c r="D235" s="209"/>
      <c r="E235" s="209"/>
      <c r="F235" s="96"/>
      <c r="I235" s="290"/>
      <c r="J235" s="290"/>
      <c r="K235" s="290"/>
      <c r="L235" s="208"/>
    </row>
    <row r="236" spans="1:12" s="116" customFormat="1">
      <c r="A236" s="209"/>
      <c r="B236" s="209"/>
      <c r="C236" s="209"/>
      <c r="D236" s="209"/>
      <c r="E236" s="209"/>
      <c r="F236" s="96"/>
      <c r="I236" s="290"/>
      <c r="J236" s="290"/>
      <c r="K236" s="290"/>
      <c r="L236" s="208"/>
    </row>
    <row r="237" spans="1:12" s="116" customFormat="1">
      <c r="A237" s="209"/>
      <c r="B237" s="209"/>
      <c r="C237" s="209"/>
      <c r="D237" s="209"/>
      <c r="E237" s="209"/>
      <c r="F237" s="96"/>
      <c r="I237" s="290"/>
      <c r="J237" s="290"/>
      <c r="K237" s="290"/>
      <c r="L237" s="208"/>
    </row>
    <row r="238" spans="1:12" s="116" customFormat="1">
      <c r="A238" s="209"/>
      <c r="B238" s="209"/>
      <c r="C238" s="209"/>
      <c r="D238" s="209"/>
      <c r="E238" s="209"/>
      <c r="F238" s="96"/>
      <c r="I238" s="290"/>
      <c r="J238" s="290"/>
      <c r="K238" s="290"/>
      <c r="L238" s="208"/>
    </row>
    <row r="239" spans="1:12" s="116" customFormat="1">
      <c r="A239" s="209"/>
      <c r="B239" s="209"/>
      <c r="C239" s="209"/>
      <c r="D239" s="209"/>
      <c r="E239" s="209"/>
      <c r="F239" s="96"/>
      <c r="I239" s="290"/>
      <c r="J239" s="290"/>
      <c r="K239" s="290"/>
      <c r="L239" s="208"/>
    </row>
    <row r="240" spans="1:12" s="116" customFormat="1">
      <c r="A240" s="209"/>
      <c r="B240" s="209"/>
      <c r="C240" s="209"/>
      <c r="D240" s="209"/>
      <c r="E240" s="209"/>
      <c r="F240" s="96"/>
      <c r="I240" s="290"/>
      <c r="J240" s="290"/>
      <c r="K240" s="290"/>
      <c r="L240" s="208"/>
    </row>
    <row r="241" spans="1:12" s="116" customFormat="1">
      <c r="A241" s="209"/>
      <c r="B241" s="209"/>
      <c r="C241" s="209"/>
      <c r="D241" s="209"/>
      <c r="E241" s="209"/>
      <c r="F241" s="96"/>
      <c r="I241" s="290"/>
      <c r="J241" s="290"/>
      <c r="K241" s="290"/>
      <c r="L241" s="208"/>
    </row>
    <row r="242" spans="1:12" s="116" customFormat="1">
      <c r="A242" s="209"/>
      <c r="B242" s="209"/>
      <c r="C242" s="209"/>
      <c r="D242" s="209"/>
      <c r="E242" s="209"/>
      <c r="F242" s="96"/>
      <c r="I242" s="290"/>
      <c r="J242" s="290"/>
      <c r="K242" s="290"/>
      <c r="L242" s="208"/>
    </row>
    <row r="243" spans="1:12" s="116" customFormat="1">
      <c r="A243" s="209"/>
      <c r="B243" s="209"/>
      <c r="C243" s="209"/>
      <c r="D243" s="209"/>
      <c r="E243" s="209"/>
      <c r="F243" s="96"/>
      <c r="I243" s="290"/>
      <c r="J243" s="290"/>
      <c r="K243" s="290"/>
      <c r="L243" s="208"/>
    </row>
    <row r="244" spans="1:12" s="116" customFormat="1">
      <c r="A244" s="209"/>
      <c r="B244" s="209"/>
      <c r="C244" s="209"/>
      <c r="D244" s="209"/>
      <c r="E244" s="209"/>
      <c r="F244" s="96"/>
      <c r="I244" s="290"/>
      <c r="J244" s="290"/>
      <c r="K244" s="290"/>
      <c r="L244" s="208"/>
    </row>
    <row r="245" spans="1:12" s="116" customFormat="1">
      <c r="A245" s="209"/>
      <c r="B245" s="209"/>
      <c r="C245" s="209"/>
      <c r="D245" s="209"/>
      <c r="E245" s="209"/>
      <c r="F245" s="96"/>
      <c r="I245" s="290"/>
      <c r="J245" s="290"/>
      <c r="K245" s="290"/>
      <c r="L245" s="208"/>
    </row>
    <row r="246" spans="1:12" s="116" customFormat="1">
      <c r="A246" s="209"/>
      <c r="B246" s="209"/>
      <c r="C246" s="209"/>
      <c r="D246" s="209"/>
      <c r="E246" s="209"/>
      <c r="F246" s="96"/>
      <c r="I246" s="290"/>
      <c r="J246" s="290"/>
      <c r="K246" s="290"/>
      <c r="L246" s="208"/>
    </row>
    <row r="247" spans="1:12" s="116" customFormat="1">
      <c r="A247" s="209"/>
      <c r="B247" s="209"/>
      <c r="C247" s="209"/>
      <c r="D247" s="209"/>
      <c r="E247" s="209"/>
      <c r="F247" s="96"/>
      <c r="I247" s="290"/>
      <c r="J247" s="290"/>
      <c r="K247" s="290"/>
      <c r="L247" s="208"/>
    </row>
    <row r="248" spans="1:12" s="116" customFormat="1">
      <c r="A248" s="209"/>
      <c r="B248" s="209"/>
      <c r="C248" s="209"/>
      <c r="D248" s="209"/>
      <c r="E248" s="209"/>
      <c r="F248" s="96"/>
      <c r="I248" s="290"/>
      <c r="J248" s="290"/>
      <c r="K248" s="290"/>
      <c r="L248" s="208"/>
    </row>
    <row r="249" spans="1:12" s="116" customFormat="1">
      <c r="A249" s="209"/>
      <c r="B249" s="209"/>
      <c r="C249" s="209"/>
      <c r="D249" s="209"/>
      <c r="E249" s="209"/>
      <c r="F249" s="96"/>
      <c r="I249" s="290"/>
      <c r="J249" s="290"/>
      <c r="K249" s="290"/>
      <c r="L249" s="208"/>
    </row>
    <row r="250" spans="1:12" s="116" customFormat="1">
      <c r="A250" s="209"/>
      <c r="B250" s="209"/>
      <c r="C250" s="209"/>
      <c r="D250" s="209"/>
      <c r="E250" s="209"/>
      <c r="F250" s="96"/>
      <c r="I250" s="290"/>
      <c r="J250" s="290"/>
      <c r="K250" s="290"/>
      <c r="L250" s="208"/>
    </row>
    <row r="251" spans="1:12" s="116" customFormat="1">
      <c r="A251" s="209"/>
      <c r="B251" s="209"/>
      <c r="C251" s="209"/>
      <c r="D251" s="209"/>
      <c r="E251" s="209"/>
      <c r="F251" s="96"/>
      <c r="I251" s="290"/>
      <c r="J251" s="290"/>
      <c r="K251" s="290"/>
      <c r="L251" s="208"/>
    </row>
    <row r="252" spans="1:12" s="116" customFormat="1">
      <c r="A252" s="209"/>
      <c r="B252" s="209"/>
      <c r="C252" s="209"/>
      <c r="D252" s="209"/>
      <c r="E252" s="209"/>
      <c r="F252" s="96"/>
      <c r="I252" s="290"/>
      <c r="J252" s="290"/>
      <c r="K252" s="290"/>
      <c r="L252" s="208"/>
    </row>
    <row r="253" spans="1:12" s="116" customFormat="1">
      <c r="A253" s="209"/>
      <c r="B253" s="209"/>
      <c r="C253" s="209"/>
      <c r="D253" s="209"/>
      <c r="E253" s="209"/>
      <c r="F253" s="96"/>
      <c r="I253" s="290"/>
      <c r="J253" s="290"/>
      <c r="K253" s="290"/>
      <c r="L253" s="208"/>
    </row>
    <row r="254" spans="1:12" s="116" customFormat="1">
      <c r="A254" s="209"/>
      <c r="B254" s="209"/>
      <c r="C254" s="209"/>
      <c r="D254" s="209"/>
      <c r="E254" s="209"/>
      <c r="F254" s="96"/>
      <c r="I254" s="290"/>
      <c r="J254" s="290"/>
      <c r="K254" s="290"/>
      <c r="L254" s="208"/>
    </row>
    <row r="255" spans="1:12" s="116" customFormat="1">
      <c r="A255" s="209"/>
      <c r="B255" s="209"/>
      <c r="C255" s="209"/>
      <c r="D255" s="209"/>
      <c r="E255" s="209"/>
      <c r="F255" s="96"/>
      <c r="I255" s="290"/>
      <c r="J255" s="290"/>
      <c r="K255" s="290"/>
      <c r="L255" s="208"/>
    </row>
    <row r="256" spans="1:12" s="116" customFormat="1">
      <c r="A256" s="209"/>
      <c r="B256" s="209"/>
      <c r="C256" s="209"/>
      <c r="D256" s="209"/>
      <c r="E256" s="209"/>
      <c r="F256" s="96"/>
      <c r="I256" s="290"/>
      <c r="J256" s="290"/>
      <c r="K256" s="290"/>
      <c r="L256" s="208"/>
    </row>
    <row r="257" spans="1:12" s="116" customFormat="1">
      <c r="A257" s="209"/>
      <c r="B257" s="209"/>
      <c r="C257" s="209"/>
      <c r="D257" s="209"/>
      <c r="E257" s="209"/>
      <c r="F257" s="96"/>
      <c r="I257" s="290"/>
      <c r="J257" s="290"/>
      <c r="K257" s="290"/>
      <c r="L257" s="208"/>
    </row>
    <row r="258" spans="1:12" s="116" customFormat="1">
      <c r="A258" s="209"/>
      <c r="B258" s="209"/>
      <c r="C258" s="209"/>
      <c r="D258" s="209"/>
      <c r="E258" s="209"/>
      <c r="F258" s="96"/>
      <c r="I258" s="290"/>
      <c r="J258" s="290"/>
      <c r="K258" s="290"/>
      <c r="L258" s="208"/>
    </row>
    <row r="259" spans="1:12" s="116" customFormat="1">
      <c r="A259" s="209"/>
      <c r="B259" s="209"/>
      <c r="C259" s="209"/>
      <c r="D259" s="209"/>
      <c r="E259" s="209"/>
      <c r="F259" s="96"/>
      <c r="I259" s="290"/>
      <c r="J259" s="290"/>
      <c r="K259" s="290"/>
      <c r="L259" s="208"/>
    </row>
    <row r="260" spans="1:12" s="116" customFormat="1">
      <c r="A260" s="209"/>
      <c r="B260" s="209"/>
      <c r="C260" s="209"/>
      <c r="D260" s="209"/>
      <c r="E260" s="209"/>
      <c r="F260" s="96"/>
      <c r="I260" s="290"/>
      <c r="J260" s="290"/>
      <c r="K260" s="290"/>
      <c r="L260" s="208"/>
    </row>
    <row r="261" spans="1:12" s="116" customFormat="1">
      <c r="A261" s="209"/>
      <c r="B261" s="209"/>
      <c r="C261" s="209"/>
      <c r="D261" s="209"/>
      <c r="E261" s="209"/>
      <c r="F261" s="96"/>
      <c r="I261" s="290"/>
      <c r="J261" s="290"/>
      <c r="K261" s="290"/>
      <c r="L261" s="208"/>
    </row>
    <row r="262" spans="1:12" s="116" customFormat="1">
      <c r="A262" s="209"/>
      <c r="B262" s="209"/>
      <c r="C262" s="209"/>
      <c r="D262" s="209"/>
      <c r="E262" s="209"/>
      <c r="F262" s="96"/>
      <c r="I262" s="290"/>
      <c r="J262" s="290"/>
      <c r="K262" s="290"/>
      <c r="L262" s="208"/>
    </row>
    <row r="263" spans="1:12" s="116" customFormat="1">
      <c r="A263" s="209"/>
      <c r="B263" s="209"/>
      <c r="C263" s="209"/>
      <c r="D263" s="209"/>
      <c r="E263" s="209"/>
      <c r="F263" s="96"/>
      <c r="I263" s="290"/>
      <c r="J263" s="290"/>
      <c r="K263" s="290"/>
      <c r="L263" s="208"/>
    </row>
    <row r="264" spans="1:12" s="116" customFormat="1">
      <c r="A264" s="209"/>
      <c r="B264" s="209"/>
      <c r="C264" s="209"/>
      <c r="D264" s="209"/>
      <c r="E264" s="209"/>
      <c r="F264" s="96"/>
      <c r="I264" s="290"/>
      <c r="J264" s="290"/>
      <c r="K264" s="290"/>
      <c r="L264" s="208"/>
    </row>
    <row r="265" spans="1:12" s="116" customFormat="1">
      <c r="A265" s="209"/>
      <c r="B265" s="209"/>
      <c r="C265" s="209"/>
      <c r="D265" s="209"/>
      <c r="E265" s="209"/>
      <c r="F265" s="96"/>
      <c r="I265" s="290"/>
      <c r="J265" s="290"/>
      <c r="K265" s="290"/>
      <c r="L265" s="208"/>
    </row>
    <row r="266" spans="1:12" s="116" customFormat="1">
      <c r="A266" s="209"/>
      <c r="B266" s="209"/>
      <c r="C266" s="209"/>
      <c r="D266" s="209"/>
      <c r="E266" s="209"/>
      <c r="F266" s="96"/>
      <c r="I266" s="290"/>
      <c r="J266" s="290"/>
      <c r="K266" s="290"/>
      <c r="L266" s="208"/>
    </row>
    <row r="267" spans="1:12" s="116" customFormat="1">
      <c r="A267" s="209"/>
      <c r="B267" s="209"/>
      <c r="C267" s="209"/>
      <c r="D267" s="209"/>
      <c r="E267" s="209"/>
      <c r="F267" s="96"/>
      <c r="I267" s="290"/>
      <c r="J267" s="290"/>
      <c r="K267" s="290"/>
      <c r="L267" s="208"/>
    </row>
    <row r="268" spans="1:12" s="116" customFormat="1">
      <c r="A268" s="209"/>
      <c r="B268" s="209"/>
      <c r="C268" s="209"/>
      <c r="D268" s="209"/>
      <c r="E268" s="209"/>
      <c r="F268" s="96"/>
      <c r="I268" s="290"/>
      <c r="J268" s="290"/>
      <c r="K268" s="290"/>
      <c r="L268" s="208"/>
    </row>
    <row r="269" spans="1:12" s="116" customFormat="1">
      <c r="A269" s="209"/>
      <c r="B269" s="209"/>
      <c r="C269" s="209"/>
      <c r="D269" s="209"/>
      <c r="E269" s="209"/>
      <c r="F269" s="96"/>
      <c r="I269" s="290"/>
      <c r="J269" s="290"/>
      <c r="K269" s="290"/>
      <c r="L269" s="208"/>
    </row>
    <row r="270" spans="1:12" s="116" customFormat="1">
      <c r="A270" s="209"/>
      <c r="B270" s="209"/>
      <c r="C270" s="209"/>
      <c r="D270" s="209"/>
      <c r="E270" s="209"/>
      <c r="F270" s="96"/>
      <c r="I270" s="290"/>
      <c r="J270" s="290"/>
      <c r="K270" s="290"/>
      <c r="L270" s="208"/>
    </row>
    <row r="271" spans="1:12" s="116" customFormat="1">
      <c r="A271" s="209"/>
      <c r="B271" s="209"/>
      <c r="C271" s="209"/>
      <c r="D271" s="209"/>
      <c r="E271" s="209"/>
      <c r="F271" s="96"/>
      <c r="I271" s="290"/>
      <c r="J271" s="290"/>
      <c r="K271" s="290"/>
      <c r="L271" s="208"/>
    </row>
    <row r="272" spans="1:12" s="116" customFormat="1">
      <c r="A272" s="209"/>
      <c r="B272" s="209"/>
      <c r="C272" s="209"/>
      <c r="D272" s="209"/>
      <c r="E272" s="209"/>
      <c r="F272" s="96"/>
      <c r="I272" s="290"/>
      <c r="J272" s="290"/>
      <c r="K272" s="290"/>
      <c r="L272" s="208"/>
    </row>
    <row r="273" spans="1:12" s="116" customFormat="1">
      <c r="A273" s="209"/>
      <c r="B273" s="209"/>
      <c r="C273" s="209"/>
      <c r="D273" s="209"/>
      <c r="E273" s="209"/>
      <c r="F273" s="96"/>
      <c r="I273" s="290"/>
      <c r="J273" s="290"/>
      <c r="K273" s="290"/>
      <c r="L273" s="208"/>
    </row>
    <row r="274" spans="1:12" s="116" customFormat="1">
      <c r="A274" s="209"/>
      <c r="B274" s="209"/>
      <c r="C274" s="209"/>
      <c r="D274" s="209"/>
      <c r="E274" s="209"/>
      <c r="F274" s="96"/>
      <c r="I274" s="290"/>
      <c r="J274" s="290"/>
      <c r="K274" s="290"/>
      <c r="L274" s="208"/>
    </row>
    <row r="275" spans="1:12" s="116" customFormat="1">
      <c r="A275" s="209"/>
      <c r="B275" s="209"/>
      <c r="C275" s="209"/>
      <c r="D275" s="209"/>
      <c r="E275" s="209"/>
      <c r="F275" s="96"/>
      <c r="I275" s="290"/>
      <c r="J275" s="290"/>
      <c r="K275" s="290"/>
      <c r="L275" s="208"/>
    </row>
    <row r="276" spans="1:12" s="116" customFormat="1">
      <c r="A276" s="209"/>
      <c r="B276" s="209"/>
      <c r="C276" s="209"/>
      <c r="D276" s="209"/>
      <c r="E276" s="209"/>
      <c r="F276" s="96"/>
      <c r="I276" s="290"/>
      <c r="J276" s="290"/>
      <c r="K276" s="290"/>
      <c r="L276" s="208"/>
    </row>
    <row r="277" spans="1:12" s="116" customFormat="1">
      <c r="A277" s="209"/>
      <c r="B277" s="209"/>
      <c r="C277" s="209"/>
      <c r="D277" s="209"/>
      <c r="E277" s="209"/>
      <c r="F277" s="96"/>
      <c r="I277" s="290"/>
      <c r="J277" s="290"/>
      <c r="K277" s="290"/>
      <c r="L277" s="208"/>
    </row>
    <row r="278" spans="1:12" s="116" customFormat="1">
      <c r="A278" s="209"/>
      <c r="B278" s="209"/>
      <c r="C278" s="209"/>
      <c r="D278" s="209"/>
      <c r="E278" s="209"/>
      <c r="F278" s="96"/>
      <c r="I278" s="290"/>
      <c r="J278" s="290"/>
      <c r="K278" s="290"/>
      <c r="L278" s="208"/>
    </row>
    <row r="279" spans="1:12" s="116" customFormat="1">
      <c r="A279" s="209"/>
      <c r="B279" s="209"/>
      <c r="C279" s="209"/>
      <c r="D279" s="209"/>
      <c r="E279" s="209"/>
      <c r="F279" s="96"/>
      <c r="I279" s="290"/>
      <c r="J279" s="290"/>
      <c r="K279" s="290"/>
      <c r="L279" s="208"/>
    </row>
    <row r="280" spans="1:12" s="116" customFormat="1">
      <c r="A280" s="209"/>
      <c r="B280" s="209"/>
      <c r="C280" s="209"/>
      <c r="D280" s="209"/>
      <c r="E280" s="209"/>
      <c r="F280" s="96"/>
      <c r="I280" s="290"/>
      <c r="J280" s="290"/>
      <c r="K280" s="290"/>
      <c r="L280" s="208"/>
    </row>
    <row r="281" spans="1:12" s="116" customFormat="1">
      <c r="A281" s="209"/>
      <c r="B281" s="209"/>
      <c r="C281" s="209"/>
      <c r="D281" s="209"/>
      <c r="E281" s="209"/>
      <c r="F281" s="96"/>
      <c r="I281" s="290"/>
      <c r="J281" s="290"/>
      <c r="K281" s="290"/>
      <c r="L281" s="208"/>
    </row>
    <row r="282" spans="1:12" s="116" customFormat="1">
      <c r="A282" s="209"/>
      <c r="B282" s="209"/>
      <c r="C282" s="209"/>
      <c r="D282" s="209"/>
      <c r="E282" s="209"/>
      <c r="F282" s="96"/>
      <c r="I282" s="290"/>
      <c r="J282" s="290"/>
      <c r="K282" s="290"/>
      <c r="L282" s="208"/>
    </row>
    <row r="283" spans="1:12" s="116" customFormat="1">
      <c r="A283" s="209"/>
      <c r="B283" s="209"/>
      <c r="C283" s="209"/>
      <c r="D283" s="209"/>
      <c r="E283" s="209"/>
      <c r="F283" s="96"/>
      <c r="I283" s="290"/>
      <c r="J283" s="290"/>
      <c r="K283" s="290"/>
      <c r="L283" s="208"/>
    </row>
    <row r="284" spans="1:12" s="116" customFormat="1">
      <c r="A284" s="209"/>
      <c r="B284" s="209"/>
      <c r="C284" s="209"/>
      <c r="D284" s="209"/>
      <c r="E284" s="209"/>
      <c r="F284" s="96"/>
      <c r="I284" s="290"/>
      <c r="J284" s="290"/>
      <c r="K284" s="290"/>
      <c r="L284" s="208"/>
    </row>
  </sheetData>
  <mergeCells count="32">
    <mergeCell ref="A171:H171"/>
    <mergeCell ref="D149:F149"/>
    <mergeCell ref="D150:F150"/>
    <mergeCell ref="D151:F151"/>
    <mergeCell ref="A159:H159"/>
    <mergeCell ref="A163:H163"/>
    <mergeCell ref="A165:H165"/>
    <mergeCell ref="D148:F148"/>
    <mergeCell ref="A101:H101"/>
    <mergeCell ref="A105:J105"/>
    <mergeCell ref="K105:L105"/>
    <mergeCell ref="A107:H108"/>
    <mergeCell ref="I107:I108"/>
    <mergeCell ref="J107:J108"/>
    <mergeCell ref="K107:L107"/>
    <mergeCell ref="A127:H127"/>
    <mergeCell ref="A134:H134"/>
    <mergeCell ref="A138:H138"/>
    <mergeCell ref="D146:F146"/>
    <mergeCell ref="D147:F147"/>
    <mergeCell ref="A95:H95"/>
    <mergeCell ref="A4:J4"/>
    <mergeCell ref="K4:L4"/>
    <mergeCell ref="A6:H7"/>
    <mergeCell ref="I6:I7"/>
    <mergeCell ref="J6:J7"/>
    <mergeCell ref="K6:L6"/>
    <mergeCell ref="C31:F31"/>
    <mergeCell ref="A40:H40"/>
    <mergeCell ref="C49:F49"/>
    <mergeCell ref="A89:H89"/>
    <mergeCell ref="A93:H93"/>
  </mergeCells>
  <printOptions horizontalCentered="1"/>
  <pageMargins left="0.27559055118110237" right="0.31496062992125984" top="0.35433070866141736" bottom="0.43307086614173229" header="0.27559055118110237" footer="0.19685039370078741"/>
  <pageSetup paperSize="9" scale="73" fitToHeight="2" orientation="portrait" r:id="rId1"/>
  <headerFooter alignWithMargins="0"/>
  <rowBreaks count="2" manualBreakCount="2">
    <brk id="103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workbookViewId="0">
      <selection activeCell="M37" sqref="M37"/>
    </sheetView>
  </sheetViews>
  <sheetFormatPr defaultRowHeight="12.75"/>
  <cols>
    <col min="1" max="6" width="5.85546875" style="300" customWidth="1"/>
    <col min="7" max="7" width="47.28515625" style="300" customWidth="1"/>
    <col min="8" max="8" width="26.7109375" style="300" customWidth="1"/>
    <col min="9" max="9" width="9.140625" style="300"/>
    <col min="10" max="10" width="12.7109375" style="300" customWidth="1"/>
    <col min="11" max="11" width="10.140625" style="300" bestFit="1" customWidth="1"/>
    <col min="12" max="256" width="9.140625" style="300"/>
    <col min="257" max="262" width="5.85546875" style="300" customWidth="1"/>
    <col min="263" max="263" width="47.28515625" style="300" customWidth="1"/>
    <col min="264" max="264" width="26.7109375" style="300" customWidth="1"/>
    <col min="265" max="512" width="9.140625" style="300"/>
    <col min="513" max="518" width="5.85546875" style="300" customWidth="1"/>
    <col min="519" max="519" width="47.28515625" style="300" customWidth="1"/>
    <col min="520" max="520" width="26.7109375" style="300" customWidth="1"/>
    <col min="521" max="768" width="9.140625" style="300"/>
    <col min="769" max="774" width="5.85546875" style="300" customWidth="1"/>
    <col min="775" max="775" width="47.28515625" style="300" customWidth="1"/>
    <col min="776" max="776" width="26.7109375" style="300" customWidth="1"/>
    <col min="777" max="1024" width="9.140625" style="300"/>
    <col min="1025" max="1030" width="5.85546875" style="300" customWidth="1"/>
    <col min="1031" max="1031" width="47.28515625" style="300" customWidth="1"/>
    <col min="1032" max="1032" width="26.7109375" style="300" customWidth="1"/>
    <col min="1033" max="1280" width="9.140625" style="300"/>
    <col min="1281" max="1286" width="5.85546875" style="300" customWidth="1"/>
    <col min="1287" max="1287" width="47.28515625" style="300" customWidth="1"/>
    <col min="1288" max="1288" width="26.7109375" style="300" customWidth="1"/>
    <col min="1289" max="1536" width="9.140625" style="300"/>
    <col min="1537" max="1542" width="5.85546875" style="300" customWidth="1"/>
    <col min="1543" max="1543" width="47.28515625" style="300" customWidth="1"/>
    <col min="1544" max="1544" width="26.7109375" style="300" customWidth="1"/>
    <col min="1545" max="1792" width="9.140625" style="300"/>
    <col min="1793" max="1798" width="5.85546875" style="300" customWidth="1"/>
    <col min="1799" max="1799" width="47.28515625" style="300" customWidth="1"/>
    <col min="1800" max="1800" width="26.7109375" style="300" customWidth="1"/>
    <col min="1801" max="2048" width="9.140625" style="300"/>
    <col min="2049" max="2054" width="5.85546875" style="300" customWidth="1"/>
    <col min="2055" max="2055" width="47.28515625" style="300" customWidth="1"/>
    <col min="2056" max="2056" width="26.7109375" style="300" customWidth="1"/>
    <col min="2057" max="2304" width="9.140625" style="300"/>
    <col min="2305" max="2310" width="5.85546875" style="300" customWidth="1"/>
    <col min="2311" max="2311" width="47.28515625" style="300" customWidth="1"/>
    <col min="2312" max="2312" width="26.7109375" style="300" customWidth="1"/>
    <col min="2313" max="2560" width="9.140625" style="300"/>
    <col min="2561" max="2566" width="5.85546875" style="300" customWidth="1"/>
    <col min="2567" max="2567" width="47.28515625" style="300" customWidth="1"/>
    <col min="2568" max="2568" width="26.7109375" style="300" customWidth="1"/>
    <col min="2569" max="2816" width="9.140625" style="300"/>
    <col min="2817" max="2822" width="5.85546875" style="300" customWidth="1"/>
    <col min="2823" max="2823" width="47.28515625" style="300" customWidth="1"/>
    <col min="2824" max="2824" width="26.7109375" style="300" customWidth="1"/>
    <col min="2825" max="3072" width="9.140625" style="300"/>
    <col min="3073" max="3078" width="5.85546875" style="300" customWidth="1"/>
    <col min="3079" max="3079" width="47.28515625" style="300" customWidth="1"/>
    <col min="3080" max="3080" width="26.7109375" style="300" customWidth="1"/>
    <col min="3081" max="3328" width="9.140625" style="300"/>
    <col min="3329" max="3334" width="5.85546875" style="300" customWidth="1"/>
    <col min="3335" max="3335" width="47.28515625" style="300" customWidth="1"/>
    <col min="3336" max="3336" width="26.7109375" style="300" customWidth="1"/>
    <col min="3337" max="3584" width="9.140625" style="300"/>
    <col min="3585" max="3590" width="5.85546875" style="300" customWidth="1"/>
    <col min="3591" max="3591" width="47.28515625" style="300" customWidth="1"/>
    <col min="3592" max="3592" width="26.7109375" style="300" customWidth="1"/>
    <col min="3593" max="3840" width="9.140625" style="300"/>
    <col min="3841" max="3846" width="5.85546875" style="300" customWidth="1"/>
    <col min="3847" max="3847" width="47.28515625" style="300" customWidth="1"/>
    <col min="3848" max="3848" width="26.7109375" style="300" customWidth="1"/>
    <col min="3849" max="4096" width="9.140625" style="300"/>
    <col min="4097" max="4102" width="5.85546875" style="300" customWidth="1"/>
    <col min="4103" max="4103" width="47.28515625" style="300" customWidth="1"/>
    <col min="4104" max="4104" width="26.7109375" style="300" customWidth="1"/>
    <col min="4105" max="4352" width="9.140625" style="300"/>
    <col min="4353" max="4358" width="5.85546875" style="300" customWidth="1"/>
    <col min="4359" max="4359" width="47.28515625" style="300" customWidth="1"/>
    <col min="4360" max="4360" width="26.7109375" style="300" customWidth="1"/>
    <col min="4361" max="4608" width="9.140625" style="300"/>
    <col min="4609" max="4614" width="5.85546875" style="300" customWidth="1"/>
    <col min="4615" max="4615" width="47.28515625" style="300" customWidth="1"/>
    <col min="4616" max="4616" width="26.7109375" style="300" customWidth="1"/>
    <col min="4617" max="4864" width="9.140625" style="300"/>
    <col min="4865" max="4870" width="5.85546875" style="300" customWidth="1"/>
    <col min="4871" max="4871" width="47.28515625" style="300" customWidth="1"/>
    <col min="4872" max="4872" width="26.7109375" style="300" customWidth="1"/>
    <col min="4873" max="5120" width="9.140625" style="300"/>
    <col min="5121" max="5126" width="5.85546875" style="300" customWidth="1"/>
    <col min="5127" max="5127" width="47.28515625" style="300" customWidth="1"/>
    <col min="5128" max="5128" width="26.7109375" style="300" customWidth="1"/>
    <col min="5129" max="5376" width="9.140625" style="300"/>
    <col min="5377" max="5382" width="5.85546875" style="300" customWidth="1"/>
    <col min="5383" max="5383" width="47.28515625" style="300" customWidth="1"/>
    <col min="5384" max="5384" width="26.7109375" style="300" customWidth="1"/>
    <col min="5385" max="5632" width="9.140625" style="300"/>
    <col min="5633" max="5638" width="5.85546875" style="300" customWidth="1"/>
    <col min="5639" max="5639" width="47.28515625" style="300" customWidth="1"/>
    <col min="5640" max="5640" width="26.7109375" style="300" customWidth="1"/>
    <col min="5641" max="5888" width="9.140625" style="300"/>
    <col min="5889" max="5894" width="5.85546875" style="300" customWidth="1"/>
    <col min="5895" max="5895" width="47.28515625" style="300" customWidth="1"/>
    <col min="5896" max="5896" width="26.7109375" style="300" customWidth="1"/>
    <col min="5897" max="6144" width="9.140625" style="300"/>
    <col min="6145" max="6150" width="5.85546875" style="300" customWidth="1"/>
    <col min="6151" max="6151" width="47.28515625" style="300" customWidth="1"/>
    <col min="6152" max="6152" width="26.7109375" style="300" customWidth="1"/>
    <col min="6153" max="6400" width="9.140625" style="300"/>
    <col min="6401" max="6406" width="5.85546875" style="300" customWidth="1"/>
    <col min="6407" max="6407" width="47.28515625" style="300" customWidth="1"/>
    <col min="6408" max="6408" width="26.7109375" style="300" customWidth="1"/>
    <col min="6409" max="6656" width="9.140625" style="300"/>
    <col min="6657" max="6662" width="5.85546875" style="300" customWidth="1"/>
    <col min="6663" max="6663" width="47.28515625" style="300" customWidth="1"/>
    <col min="6664" max="6664" width="26.7109375" style="300" customWidth="1"/>
    <col min="6665" max="6912" width="9.140625" style="300"/>
    <col min="6913" max="6918" width="5.85546875" style="300" customWidth="1"/>
    <col min="6919" max="6919" width="47.28515625" style="300" customWidth="1"/>
    <col min="6920" max="6920" width="26.7109375" style="300" customWidth="1"/>
    <col min="6921" max="7168" width="9.140625" style="300"/>
    <col min="7169" max="7174" width="5.85546875" style="300" customWidth="1"/>
    <col min="7175" max="7175" width="47.28515625" style="300" customWidth="1"/>
    <col min="7176" max="7176" width="26.7109375" style="300" customWidth="1"/>
    <col min="7177" max="7424" width="9.140625" style="300"/>
    <col min="7425" max="7430" width="5.85546875" style="300" customWidth="1"/>
    <col min="7431" max="7431" width="47.28515625" style="300" customWidth="1"/>
    <col min="7432" max="7432" width="26.7109375" style="300" customWidth="1"/>
    <col min="7433" max="7680" width="9.140625" style="300"/>
    <col min="7681" max="7686" width="5.85546875" style="300" customWidth="1"/>
    <col min="7687" max="7687" width="47.28515625" style="300" customWidth="1"/>
    <col min="7688" max="7688" width="26.7109375" style="300" customWidth="1"/>
    <col min="7689" max="7936" width="9.140625" style="300"/>
    <col min="7937" max="7942" width="5.85546875" style="300" customWidth="1"/>
    <col min="7943" max="7943" width="47.28515625" style="300" customWidth="1"/>
    <col min="7944" max="7944" width="26.7109375" style="300" customWidth="1"/>
    <col min="7945" max="8192" width="9.140625" style="300"/>
    <col min="8193" max="8198" width="5.85546875" style="300" customWidth="1"/>
    <col min="8199" max="8199" width="47.28515625" style="300" customWidth="1"/>
    <col min="8200" max="8200" width="26.7109375" style="300" customWidth="1"/>
    <col min="8201" max="8448" width="9.140625" style="300"/>
    <col min="8449" max="8454" width="5.85546875" style="300" customWidth="1"/>
    <col min="8455" max="8455" width="47.28515625" style="300" customWidth="1"/>
    <col min="8456" max="8456" width="26.7109375" style="300" customWidth="1"/>
    <col min="8457" max="8704" width="9.140625" style="300"/>
    <col min="8705" max="8710" width="5.85546875" style="300" customWidth="1"/>
    <col min="8711" max="8711" width="47.28515625" style="300" customWidth="1"/>
    <col min="8712" max="8712" width="26.7109375" style="300" customWidth="1"/>
    <col min="8713" max="8960" width="9.140625" style="300"/>
    <col min="8961" max="8966" width="5.85546875" style="300" customWidth="1"/>
    <col min="8967" max="8967" width="47.28515625" style="300" customWidth="1"/>
    <col min="8968" max="8968" width="26.7109375" style="300" customWidth="1"/>
    <col min="8969" max="9216" width="9.140625" style="300"/>
    <col min="9217" max="9222" width="5.85546875" style="300" customWidth="1"/>
    <col min="9223" max="9223" width="47.28515625" style="300" customWidth="1"/>
    <col min="9224" max="9224" width="26.7109375" style="300" customWidth="1"/>
    <col min="9225" max="9472" width="9.140625" style="300"/>
    <col min="9473" max="9478" width="5.85546875" style="300" customWidth="1"/>
    <col min="9479" max="9479" width="47.28515625" style="300" customWidth="1"/>
    <col min="9480" max="9480" width="26.7109375" style="300" customWidth="1"/>
    <col min="9481" max="9728" width="9.140625" style="300"/>
    <col min="9729" max="9734" width="5.85546875" style="300" customWidth="1"/>
    <col min="9735" max="9735" width="47.28515625" style="300" customWidth="1"/>
    <col min="9736" max="9736" width="26.7109375" style="300" customWidth="1"/>
    <col min="9737" max="9984" width="9.140625" style="300"/>
    <col min="9985" max="9990" width="5.85546875" style="300" customWidth="1"/>
    <col min="9991" max="9991" width="47.28515625" style="300" customWidth="1"/>
    <col min="9992" max="9992" width="26.7109375" style="300" customWidth="1"/>
    <col min="9993" max="10240" width="9.140625" style="300"/>
    <col min="10241" max="10246" width="5.85546875" style="300" customWidth="1"/>
    <col min="10247" max="10247" width="47.28515625" style="300" customWidth="1"/>
    <col min="10248" max="10248" width="26.7109375" style="300" customWidth="1"/>
    <col min="10249" max="10496" width="9.140625" style="300"/>
    <col min="10497" max="10502" width="5.85546875" style="300" customWidth="1"/>
    <col min="10503" max="10503" width="47.28515625" style="300" customWidth="1"/>
    <col min="10504" max="10504" width="26.7109375" style="300" customWidth="1"/>
    <col min="10505" max="10752" width="9.140625" style="300"/>
    <col min="10753" max="10758" width="5.85546875" style="300" customWidth="1"/>
    <col min="10759" max="10759" width="47.28515625" style="300" customWidth="1"/>
    <col min="10760" max="10760" width="26.7109375" style="300" customWidth="1"/>
    <col min="10761" max="11008" width="9.140625" style="300"/>
    <col min="11009" max="11014" width="5.85546875" style="300" customWidth="1"/>
    <col min="11015" max="11015" width="47.28515625" style="300" customWidth="1"/>
    <col min="11016" max="11016" width="26.7109375" style="300" customWidth="1"/>
    <col min="11017" max="11264" width="9.140625" style="300"/>
    <col min="11265" max="11270" width="5.85546875" style="300" customWidth="1"/>
    <col min="11271" max="11271" width="47.28515625" style="300" customWidth="1"/>
    <col min="11272" max="11272" width="26.7109375" style="300" customWidth="1"/>
    <col min="11273" max="11520" width="9.140625" style="300"/>
    <col min="11521" max="11526" width="5.85546875" style="300" customWidth="1"/>
    <col min="11527" max="11527" width="47.28515625" style="300" customWidth="1"/>
    <col min="11528" max="11528" width="26.7109375" style="300" customWidth="1"/>
    <col min="11529" max="11776" width="9.140625" style="300"/>
    <col min="11777" max="11782" width="5.85546875" style="300" customWidth="1"/>
    <col min="11783" max="11783" width="47.28515625" style="300" customWidth="1"/>
    <col min="11784" max="11784" width="26.7109375" style="300" customWidth="1"/>
    <col min="11785" max="12032" width="9.140625" style="300"/>
    <col min="12033" max="12038" width="5.85546875" style="300" customWidth="1"/>
    <col min="12039" max="12039" width="47.28515625" style="300" customWidth="1"/>
    <col min="12040" max="12040" width="26.7109375" style="300" customWidth="1"/>
    <col min="12041" max="12288" width="9.140625" style="300"/>
    <col min="12289" max="12294" width="5.85546875" style="300" customWidth="1"/>
    <col min="12295" max="12295" width="47.28515625" style="300" customWidth="1"/>
    <col min="12296" max="12296" width="26.7109375" style="300" customWidth="1"/>
    <col min="12297" max="12544" width="9.140625" style="300"/>
    <col min="12545" max="12550" width="5.85546875" style="300" customWidth="1"/>
    <col min="12551" max="12551" width="47.28515625" style="300" customWidth="1"/>
    <col min="12552" max="12552" width="26.7109375" style="300" customWidth="1"/>
    <col min="12553" max="12800" width="9.140625" style="300"/>
    <col min="12801" max="12806" width="5.85546875" style="300" customWidth="1"/>
    <col min="12807" max="12807" width="47.28515625" style="300" customWidth="1"/>
    <col min="12808" max="12808" width="26.7109375" style="300" customWidth="1"/>
    <col min="12809" max="13056" width="9.140625" style="300"/>
    <col min="13057" max="13062" width="5.85546875" style="300" customWidth="1"/>
    <col min="13063" max="13063" width="47.28515625" style="300" customWidth="1"/>
    <col min="13064" max="13064" width="26.7109375" style="300" customWidth="1"/>
    <col min="13065" max="13312" width="9.140625" style="300"/>
    <col min="13313" max="13318" width="5.85546875" style="300" customWidth="1"/>
    <col min="13319" max="13319" width="47.28515625" style="300" customWidth="1"/>
    <col min="13320" max="13320" width="26.7109375" style="300" customWidth="1"/>
    <col min="13321" max="13568" width="9.140625" style="300"/>
    <col min="13569" max="13574" width="5.85546875" style="300" customWidth="1"/>
    <col min="13575" max="13575" width="47.28515625" style="300" customWidth="1"/>
    <col min="13576" max="13576" width="26.7109375" style="300" customWidth="1"/>
    <col min="13577" max="13824" width="9.140625" style="300"/>
    <col min="13825" max="13830" width="5.85546875" style="300" customWidth="1"/>
    <col min="13831" max="13831" width="47.28515625" style="300" customWidth="1"/>
    <col min="13832" max="13832" width="26.7109375" style="300" customWidth="1"/>
    <col min="13833" max="14080" width="9.140625" style="300"/>
    <col min="14081" max="14086" width="5.85546875" style="300" customWidth="1"/>
    <col min="14087" max="14087" width="47.28515625" style="300" customWidth="1"/>
    <col min="14088" max="14088" width="26.7109375" style="300" customWidth="1"/>
    <col min="14089" max="14336" width="9.140625" style="300"/>
    <col min="14337" max="14342" width="5.85546875" style="300" customWidth="1"/>
    <col min="14343" max="14343" width="47.28515625" style="300" customWidth="1"/>
    <col min="14344" max="14344" width="26.7109375" style="300" customWidth="1"/>
    <col min="14345" max="14592" width="9.140625" style="300"/>
    <col min="14593" max="14598" width="5.85546875" style="300" customWidth="1"/>
    <col min="14599" max="14599" width="47.28515625" style="300" customWidth="1"/>
    <col min="14600" max="14600" width="26.7109375" style="300" customWidth="1"/>
    <col min="14601" max="14848" width="9.140625" style="300"/>
    <col min="14849" max="14854" width="5.85546875" style="300" customWidth="1"/>
    <col min="14855" max="14855" width="47.28515625" style="300" customWidth="1"/>
    <col min="14856" max="14856" width="26.7109375" style="300" customWidth="1"/>
    <col min="14857" max="15104" width="9.140625" style="300"/>
    <col min="15105" max="15110" width="5.85546875" style="300" customWidth="1"/>
    <col min="15111" max="15111" width="47.28515625" style="300" customWidth="1"/>
    <col min="15112" max="15112" width="26.7109375" style="300" customWidth="1"/>
    <col min="15113" max="15360" width="9.140625" style="300"/>
    <col min="15361" max="15366" width="5.85546875" style="300" customWidth="1"/>
    <col min="15367" max="15367" width="47.28515625" style="300" customWidth="1"/>
    <col min="15368" max="15368" width="26.7109375" style="300" customWidth="1"/>
    <col min="15369" max="15616" width="9.140625" style="300"/>
    <col min="15617" max="15622" width="5.85546875" style="300" customWidth="1"/>
    <col min="15623" max="15623" width="47.28515625" style="300" customWidth="1"/>
    <col min="15624" max="15624" width="26.7109375" style="300" customWidth="1"/>
    <col min="15625" max="15872" width="9.140625" style="300"/>
    <col min="15873" max="15878" width="5.85546875" style="300" customWidth="1"/>
    <col min="15879" max="15879" width="47.28515625" style="300" customWidth="1"/>
    <col min="15880" max="15880" width="26.7109375" style="300" customWidth="1"/>
    <col min="15881" max="16128" width="9.140625" style="300"/>
    <col min="16129" max="16134" width="5.85546875" style="300" customWidth="1"/>
    <col min="16135" max="16135" width="47.28515625" style="300" customWidth="1"/>
    <col min="16136" max="16136" width="26.7109375" style="300" customWidth="1"/>
    <col min="16137" max="16384" width="9.140625" style="300"/>
  </cols>
  <sheetData>
    <row r="1" spans="1:8">
      <c r="A1" s="311" t="s">
        <v>296</v>
      </c>
      <c r="B1" s="311"/>
      <c r="C1" s="311"/>
      <c r="D1" s="311"/>
      <c r="E1" s="311"/>
      <c r="F1" s="311"/>
      <c r="G1" s="311"/>
      <c r="H1" s="311"/>
    </row>
    <row r="2" spans="1:8">
      <c r="A2" s="312">
        <v>320</v>
      </c>
      <c r="B2" s="313">
        <v>100</v>
      </c>
      <c r="C2" s="313">
        <v>100</v>
      </c>
      <c r="D2" s="313">
        <v>100</v>
      </c>
      <c r="E2" s="313">
        <v>90</v>
      </c>
      <c r="F2" s="314">
        <v>5</v>
      </c>
      <c r="G2" s="315" t="s">
        <v>126</v>
      </c>
      <c r="H2" s="316" t="e">
        <f>#REF!</f>
        <v>#REF!</v>
      </c>
    </row>
    <row r="3" spans="1:8">
      <c r="A3" s="312">
        <v>320</v>
      </c>
      <c r="B3" s="313">
        <v>100</v>
      </c>
      <c r="C3" s="313">
        <v>100</v>
      </c>
      <c r="D3" s="313">
        <v>100</v>
      </c>
      <c r="E3" s="313">
        <v>90</v>
      </c>
      <c r="F3" s="314">
        <v>10</v>
      </c>
      <c r="G3" s="315" t="s">
        <v>127</v>
      </c>
      <c r="H3" s="316" t="e">
        <f>#REF!</f>
        <v>#REF!</v>
      </c>
    </row>
    <row r="4" spans="1:8">
      <c r="A4" s="312">
        <v>320</v>
      </c>
      <c r="B4" s="313">
        <v>100</v>
      </c>
      <c r="C4" s="313">
        <v>100</v>
      </c>
      <c r="D4" s="313">
        <v>200</v>
      </c>
      <c r="E4" s="313">
        <v>90</v>
      </c>
      <c r="F4" s="314">
        <v>5</v>
      </c>
      <c r="G4" s="315" t="s">
        <v>126</v>
      </c>
      <c r="H4" s="316" t="e">
        <f>#REF!</f>
        <v>#REF!</v>
      </c>
    </row>
    <row r="5" spans="1:8">
      <c r="A5" s="312"/>
      <c r="B5" s="313"/>
      <c r="C5" s="313"/>
      <c r="D5" s="313"/>
      <c r="E5" s="313"/>
      <c r="F5" s="314"/>
      <c r="G5" s="315"/>
      <c r="H5" s="316"/>
    </row>
    <row r="6" spans="1:8">
      <c r="A6" s="312">
        <v>320</v>
      </c>
      <c r="B6" s="313">
        <v>100</v>
      </c>
      <c r="C6" s="313">
        <v>200</v>
      </c>
      <c r="D6" s="313">
        <v>100</v>
      </c>
      <c r="E6" s="314">
        <v>90</v>
      </c>
      <c r="F6" s="314"/>
      <c r="G6" s="315" t="s">
        <v>128</v>
      </c>
      <c r="H6" s="316" t="e">
        <f>#REF!</f>
        <v>#REF!</v>
      </c>
    </row>
    <row r="7" spans="1:8">
      <c r="A7" s="312">
        <v>320</v>
      </c>
      <c r="B7" s="313">
        <v>100</v>
      </c>
      <c r="C7" s="313">
        <v>200</v>
      </c>
      <c r="D7" s="313">
        <v>200</v>
      </c>
      <c r="E7" s="314">
        <v>90</v>
      </c>
      <c r="F7" s="314"/>
      <c r="G7" s="315" t="s">
        <v>128</v>
      </c>
      <c r="H7" s="316" t="e">
        <f>#REF!</f>
        <v>#REF!</v>
      </c>
    </row>
    <row r="8" spans="1:8">
      <c r="A8" s="311"/>
      <c r="B8" s="311"/>
      <c r="C8" s="311"/>
      <c r="D8" s="311"/>
      <c r="E8" s="311"/>
      <c r="F8" s="311"/>
      <c r="G8" s="311"/>
      <c r="H8" s="311"/>
    </row>
    <row r="9" spans="1:8">
      <c r="A9" s="312">
        <v>320</v>
      </c>
      <c r="B9" s="313">
        <v>200</v>
      </c>
      <c r="C9" s="313">
        <v>100</v>
      </c>
      <c r="D9" s="314">
        <v>700</v>
      </c>
      <c r="E9" s="314"/>
      <c r="F9" s="314"/>
      <c r="G9" s="315" t="s">
        <v>128</v>
      </c>
      <c r="H9" s="316" t="e">
        <f>#REF!</f>
        <v>#REF!</v>
      </c>
    </row>
    <row r="10" spans="1:8">
      <c r="A10" s="312">
        <v>320</v>
      </c>
      <c r="B10" s="313">
        <v>200</v>
      </c>
      <c r="C10" s="313">
        <v>200</v>
      </c>
      <c r="D10" s="314">
        <v>700</v>
      </c>
      <c r="E10" s="314"/>
      <c r="F10" s="314"/>
      <c r="G10" s="315" t="s">
        <v>128</v>
      </c>
      <c r="H10" s="316" t="e">
        <f>#REF!</f>
        <v>#REF!</v>
      </c>
    </row>
    <row r="11" spans="1:8">
      <c r="A11" s="311"/>
      <c r="B11" s="311"/>
      <c r="C11" s="311"/>
      <c r="D11" s="311"/>
      <c r="E11" s="311"/>
      <c r="F11" s="311"/>
      <c r="G11" s="311"/>
      <c r="H11" s="311"/>
    </row>
    <row r="12" spans="1:8">
      <c r="A12" s="311"/>
      <c r="B12" s="311"/>
      <c r="C12" s="311"/>
      <c r="D12" s="311"/>
      <c r="E12" s="311"/>
      <c r="F12" s="311"/>
      <c r="G12" s="311"/>
      <c r="H12" s="311"/>
    </row>
    <row r="13" spans="1:8">
      <c r="A13" s="311" t="s">
        <v>297</v>
      </c>
      <c r="B13" s="311"/>
      <c r="C13" s="311"/>
      <c r="D13" s="311"/>
      <c r="E13" s="311"/>
      <c r="F13" s="311"/>
      <c r="G13" s="311"/>
      <c r="H13" s="311"/>
    </row>
    <row r="14" spans="1:8">
      <c r="A14" s="312">
        <v>325</v>
      </c>
      <c r="B14" s="313">
        <v>100</v>
      </c>
      <c r="C14" s="313">
        <v>100</v>
      </c>
      <c r="D14" s="314">
        <v>900</v>
      </c>
      <c r="E14" s="314"/>
      <c r="F14" s="314"/>
      <c r="G14" s="315" t="s">
        <v>128</v>
      </c>
      <c r="H14" s="316" t="e">
        <f>#REF!</f>
        <v>#REF!</v>
      </c>
    </row>
    <row r="15" spans="1:8">
      <c r="A15" s="312">
        <v>325</v>
      </c>
      <c r="B15" s="313">
        <v>100</v>
      </c>
      <c r="C15" s="313">
        <v>200</v>
      </c>
      <c r="D15" s="314">
        <v>900</v>
      </c>
      <c r="E15" s="314"/>
      <c r="F15" s="314"/>
      <c r="G15" s="315" t="s">
        <v>128</v>
      </c>
      <c r="H15" s="316" t="e">
        <f>#REF!</f>
        <v>#REF!</v>
      </c>
    </row>
    <row r="16" spans="1:8">
      <c r="A16" s="312">
        <v>325</v>
      </c>
      <c r="B16" s="313">
        <v>200</v>
      </c>
      <c r="C16" s="313">
        <v>100</v>
      </c>
      <c r="D16" s="314">
        <v>900</v>
      </c>
      <c r="E16" s="314"/>
      <c r="F16" s="314"/>
      <c r="G16" s="315" t="s">
        <v>128</v>
      </c>
      <c r="H16" s="316" t="e">
        <f>#REF!</f>
        <v>#REF!</v>
      </c>
    </row>
    <row r="17" spans="1:13">
      <c r="A17" s="312">
        <v>325</v>
      </c>
      <c r="B17" s="313">
        <v>200</v>
      </c>
      <c r="C17" s="313">
        <v>200</v>
      </c>
      <c r="D17" s="314">
        <v>900</v>
      </c>
      <c r="E17" s="314"/>
      <c r="F17" s="314"/>
      <c r="G17" s="315" t="s">
        <v>128</v>
      </c>
      <c r="H17" s="316" t="e">
        <f>#REF!</f>
        <v>#REF!</v>
      </c>
    </row>
    <row r="18" spans="1:13">
      <c r="A18" s="311"/>
      <c r="B18" s="311"/>
      <c r="C18" s="311"/>
      <c r="D18" s="311"/>
      <c r="E18" s="311"/>
      <c r="F18" s="311"/>
      <c r="G18" s="311"/>
      <c r="H18" s="311"/>
    </row>
    <row r="19" spans="1:13">
      <c r="A19" s="311"/>
      <c r="B19" s="311"/>
      <c r="C19" s="311"/>
      <c r="D19" s="311"/>
      <c r="E19" s="311"/>
      <c r="F19" s="311"/>
      <c r="G19" s="311"/>
      <c r="H19" s="311"/>
    </row>
    <row r="20" spans="1:13">
      <c r="A20" s="311" t="s">
        <v>298</v>
      </c>
      <c r="B20" s="311"/>
      <c r="C20" s="311"/>
      <c r="D20" s="311"/>
      <c r="E20" s="311"/>
      <c r="F20" s="311"/>
      <c r="G20" s="311"/>
      <c r="H20" s="311"/>
    </row>
    <row r="21" spans="1:13">
      <c r="A21" s="312">
        <v>330</v>
      </c>
      <c r="B21" s="313">
        <v>100</v>
      </c>
      <c r="C21" s="313">
        <v>100</v>
      </c>
      <c r="D21" s="314">
        <v>900</v>
      </c>
      <c r="E21" s="314"/>
      <c r="F21" s="314"/>
      <c r="G21" s="315" t="s">
        <v>128</v>
      </c>
      <c r="H21" s="316" t="e">
        <f>#REF!</f>
        <v>#REF!</v>
      </c>
    </row>
    <row r="22" spans="1:13">
      <c r="A22" s="312">
        <v>330</v>
      </c>
      <c r="B22" s="313">
        <v>100</v>
      </c>
      <c r="C22" s="313">
        <v>200</v>
      </c>
      <c r="D22" s="314">
        <v>900</v>
      </c>
      <c r="E22" s="314"/>
      <c r="F22" s="314"/>
      <c r="G22" s="315" t="s">
        <v>128</v>
      </c>
      <c r="H22" s="316" t="e">
        <f>#REF!</f>
        <v>#REF!</v>
      </c>
    </row>
    <row r="23" spans="1:13">
      <c r="A23" s="312">
        <v>330</v>
      </c>
      <c r="B23" s="313">
        <v>200</v>
      </c>
      <c r="C23" s="313">
        <v>100</v>
      </c>
      <c r="D23" s="314">
        <v>900</v>
      </c>
      <c r="E23" s="314"/>
      <c r="F23" s="314"/>
      <c r="G23" s="315" t="s">
        <v>128</v>
      </c>
      <c r="H23" s="316" t="e">
        <f>#REF!</f>
        <v>#REF!</v>
      </c>
    </row>
    <row r="24" spans="1:13">
      <c r="A24" s="312">
        <v>330</v>
      </c>
      <c r="B24" s="313">
        <v>200</v>
      </c>
      <c r="C24" s="313">
        <v>200</v>
      </c>
      <c r="D24" s="314">
        <v>900</v>
      </c>
      <c r="E24" s="314"/>
      <c r="F24" s="314"/>
      <c r="G24" s="315" t="s">
        <v>128</v>
      </c>
      <c r="H24" s="316" t="e">
        <f>#REF!</f>
        <v>#REF!</v>
      </c>
    </row>
    <row r="25" spans="1:13">
      <c r="A25" s="311"/>
      <c r="B25" s="311"/>
      <c r="C25" s="311"/>
      <c r="D25" s="311"/>
      <c r="E25" s="311"/>
      <c r="F25" s="311"/>
      <c r="G25" s="311"/>
      <c r="H25" s="311"/>
    </row>
    <row r="26" spans="1:13">
      <c r="A26" s="311"/>
      <c r="B26" s="311"/>
      <c r="C26" s="311"/>
      <c r="D26" s="311"/>
      <c r="E26" s="311"/>
      <c r="F26" s="311"/>
      <c r="G26" s="311"/>
      <c r="H26" s="311"/>
    </row>
    <row r="27" spans="1:13">
      <c r="A27" s="311" t="s">
        <v>299</v>
      </c>
      <c r="B27" s="311"/>
      <c r="C27" s="311"/>
      <c r="D27" s="311"/>
      <c r="E27" s="311"/>
      <c r="F27" s="311"/>
      <c r="G27" s="311"/>
      <c r="H27" s="311"/>
    </row>
    <row r="28" spans="1:13">
      <c r="A28" s="312">
        <v>335</v>
      </c>
      <c r="B28" s="313">
        <v>100</v>
      </c>
      <c r="C28" s="313">
        <v>100</v>
      </c>
      <c r="D28" s="314">
        <v>900</v>
      </c>
      <c r="E28" s="314"/>
      <c r="F28" s="314"/>
      <c r="G28" s="315" t="s">
        <v>128</v>
      </c>
      <c r="H28" s="316" t="e">
        <f>#REF!</f>
        <v>#REF!</v>
      </c>
    </row>
    <row r="29" spans="1:13">
      <c r="A29" s="312">
        <v>335</v>
      </c>
      <c r="B29" s="313">
        <v>100</v>
      </c>
      <c r="C29" s="313">
        <v>200</v>
      </c>
      <c r="D29" s="314">
        <v>900</v>
      </c>
      <c r="E29" s="314"/>
      <c r="F29" s="314"/>
      <c r="G29" s="315" t="s">
        <v>128</v>
      </c>
      <c r="H29" s="316" t="e">
        <f>#REF!</f>
        <v>#REF!</v>
      </c>
    </row>
    <row r="30" spans="1:13">
      <c r="A30" s="312">
        <v>335</v>
      </c>
      <c r="B30" s="313">
        <v>200</v>
      </c>
      <c r="C30" s="313">
        <v>100</v>
      </c>
      <c r="D30" s="314">
        <v>900</v>
      </c>
      <c r="E30" s="314"/>
      <c r="F30" s="314"/>
      <c r="G30" s="315" t="s">
        <v>128</v>
      </c>
      <c r="H30" s="316" t="e">
        <f>#REF!</f>
        <v>#REF!</v>
      </c>
    </row>
    <row r="31" spans="1:13">
      <c r="A31" s="312">
        <v>335</v>
      </c>
      <c r="B31" s="313">
        <v>200</v>
      </c>
      <c r="C31" s="313">
        <v>200</v>
      </c>
      <c r="D31" s="314">
        <v>900</v>
      </c>
      <c r="E31" s="314"/>
      <c r="F31" s="314"/>
      <c r="G31" s="315" t="s">
        <v>128</v>
      </c>
      <c r="H31" s="316" t="e">
        <f>#REF!</f>
        <v>#REF!</v>
      </c>
    </row>
    <row r="32" spans="1:13">
      <c r="A32" s="311"/>
      <c r="B32" s="311"/>
      <c r="C32" s="311"/>
      <c r="D32" s="311"/>
      <c r="E32" s="311"/>
      <c r="F32" s="311"/>
      <c r="G32" s="311"/>
      <c r="H32" s="311"/>
      <c r="M32" s="300" t="s">
        <v>322</v>
      </c>
    </row>
    <row r="33" spans="1:13">
      <c r="A33" s="311"/>
      <c r="B33" s="311"/>
      <c r="C33" s="311"/>
      <c r="D33" s="311"/>
      <c r="E33" s="311"/>
      <c r="F33" s="311"/>
      <c r="G33" s="317" t="s">
        <v>300</v>
      </c>
      <c r="H33" s="210" t="e">
        <f>SUM(H2:H31)</f>
        <v>#REF!</v>
      </c>
      <c r="I33" s="210" t="e">
        <f>-H3</f>
        <v>#REF!</v>
      </c>
      <c r="J33" s="210" t="e">
        <f>SUM(H33:I34)</f>
        <v>#REF!</v>
      </c>
      <c r="M33" s="300">
        <v>7842682.9265169911</v>
      </c>
    </row>
    <row r="35" spans="1:13">
      <c r="H35" s="306"/>
      <c r="M35" s="300" t="s">
        <v>323</v>
      </c>
    </row>
    <row r="36" spans="1:13">
      <c r="M36" s="306" t="e">
        <f>+J33-M33</f>
        <v>#REF!</v>
      </c>
    </row>
    <row r="37" spans="1:13">
      <c r="A37" s="300" t="s">
        <v>301</v>
      </c>
      <c r="G37" s="300" t="s">
        <v>301</v>
      </c>
      <c r="H37" s="307" t="e">
        <f>#REF!+#REF!+#REF!+#REF!+#REF!+#REF!+#REF!+#REF!+#REF!+#REF!+#REF!+#REF!+#REF!+#REF!</f>
        <v>#REF!</v>
      </c>
    </row>
    <row r="38" spans="1:13">
      <c r="A38" s="300" t="s">
        <v>302</v>
      </c>
    </row>
    <row r="39" spans="1:13">
      <c r="A39" s="300" t="s">
        <v>303</v>
      </c>
      <c r="H39" s="307" t="e">
        <f>#REF!+#REF!+#REF!+#REF!+#REF!+#REF!+#REF!+#REF!</f>
        <v>#REF!</v>
      </c>
    </row>
    <row r="40" spans="1:13">
      <c r="A40" s="300" t="s">
        <v>304</v>
      </c>
      <c r="H40" s="308" t="e">
        <f>#REF!+#REF!+#REF!+#REF!+#REF!+#REF!</f>
        <v>#REF!</v>
      </c>
    </row>
    <row r="41" spans="1:13">
      <c r="H41" s="307" t="e">
        <f>SUM(H39:H40)</f>
        <v>#REF!</v>
      </c>
    </row>
    <row r="42" spans="1:13">
      <c r="A42" s="300" t="s">
        <v>305</v>
      </c>
    </row>
    <row r="43" spans="1:13">
      <c r="A43" s="300" t="s">
        <v>306</v>
      </c>
      <c r="H43" s="307" t="e">
        <f>+#REF!+#REF!+#REF!+#REF!+#REF!+#REF!+#REF!+#REF!+#REF!+#REF!+#REF!+#REF!+#REF!+#REF!+#REF!++#REF!+#REF!+#REF!+#REF!+#REF!+#REF!+#REF!+#REF!+#REF!+#REF!+#REF!+#REF!</f>
        <v>#REF!</v>
      </c>
    </row>
    <row r="44" spans="1:13">
      <c r="A44" s="300" t="s">
        <v>307</v>
      </c>
      <c r="H44" s="309" t="e">
        <f>+#REF!+#REF!+#REF!+#REF!+#REF!+#REF!+#REF!+#REF!+#REF!+#REF!+#REF!+#REF!+#REF!+#REF!+#REF!+#REF!+#REF!+#REF!+#REF!+#REF!+#REF!</f>
        <v>#REF!</v>
      </c>
      <c r="K44" s="306"/>
    </row>
    <row r="45" spans="1:13">
      <c r="H45" s="306" t="e">
        <f>SUM(H43:H44)</f>
        <v>#REF!</v>
      </c>
    </row>
    <row r="46" spans="1:13">
      <c r="H46" s="306"/>
    </row>
    <row r="47" spans="1:13">
      <c r="A47" s="300" t="s">
        <v>308</v>
      </c>
      <c r="H47" s="306" t="e">
        <f>H33+H41+H45</f>
        <v>#REF!</v>
      </c>
    </row>
    <row r="52" spans="1:8">
      <c r="A52" s="300" t="s">
        <v>309</v>
      </c>
      <c r="H52" s="307" t="e">
        <f>H39+H43</f>
        <v>#REF!</v>
      </c>
    </row>
    <row r="53" spans="1:8">
      <c r="A53" s="300" t="s">
        <v>310</v>
      </c>
      <c r="H53" s="310" t="e">
        <f>H40+H44</f>
        <v>#REF!</v>
      </c>
    </row>
    <row r="55" spans="1:8">
      <c r="A55" s="300" t="s">
        <v>311</v>
      </c>
      <c r="H55" s="306" t="e">
        <f>H33</f>
        <v>#REF!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2"/>
  <sheetViews>
    <sheetView zoomScale="130" zoomScaleNormal="130" workbookViewId="0">
      <pane xSplit="3" ySplit="7" topLeftCell="D8" activePane="bottomRight" state="frozen"/>
      <selection activeCell="E10" sqref="E10"/>
      <selection pane="topRight" activeCell="E10" sqref="E10"/>
      <selection pane="bottomLeft" activeCell="E10" sqref="E10"/>
      <selection pane="bottomRight" activeCell="D5" sqref="D5"/>
    </sheetView>
  </sheetViews>
  <sheetFormatPr defaultColWidth="9.140625" defaultRowHeight="12.75"/>
  <cols>
    <col min="1" max="1" width="2.28515625" style="53" customWidth="1"/>
    <col min="2" max="2" width="1.7109375" style="53" customWidth="1"/>
    <col min="3" max="3" width="62" style="4" customWidth="1"/>
    <col min="4" max="4" width="13.7109375" style="260" customWidth="1"/>
    <col min="5" max="5" width="13.7109375" style="219" customWidth="1"/>
    <col min="6" max="6" width="13.5703125" style="219" bestFit="1" customWidth="1"/>
    <col min="7" max="7" width="8.28515625" style="3" bestFit="1" customWidth="1"/>
    <col min="8" max="9" width="4.28515625" style="3" customWidth="1"/>
    <col min="10" max="12" width="13.7109375" style="301" hidden="1" customWidth="1"/>
    <col min="13" max="13" width="14" style="4" hidden="1" customWidth="1"/>
    <col min="14" max="14" width="0" style="4" hidden="1" customWidth="1"/>
    <col min="15" max="15" width="14.42578125" style="4" hidden="1" customWidth="1"/>
    <col min="16" max="16" width="0" style="4" hidden="1" customWidth="1"/>
    <col min="17" max="16384" width="9.140625" style="4"/>
  </cols>
  <sheetData>
    <row r="1" spans="1:16" customFormat="1">
      <c r="A1" s="393" t="s">
        <v>326</v>
      </c>
      <c r="B1" s="402"/>
      <c r="D1" s="403"/>
      <c r="E1" s="403"/>
      <c r="F1" s="403"/>
      <c r="G1" s="404"/>
    </row>
    <row r="2" spans="1:16" customFormat="1">
      <c r="A2" s="401" t="s">
        <v>325</v>
      </c>
      <c r="B2" s="402"/>
      <c r="D2" s="403"/>
      <c r="E2" s="403"/>
      <c r="F2" s="403"/>
      <c r="G2" s="404"/>
    </row>
    <row r="3" spans="1:16" customFormat="1">
      <c r="A3" s="401"/>
      <c r="B3" s="402"/>
      <c r="D3" s="403"/>
      <c r="E3" s="403"/>
      <c r="F3" s="403"/>
      <c r="G3" s="404"/>
    </row>
    <row r="4" spans="1:16" s="6" customFormat="1" ht="20.25">
      <c r="A4" s="335" t="s">
        <v>0</v>
      </c>
      <c r="B4" s="336"/>
      <c r="C4" s="336"/>
      <c r="D4" s="220"/>
      <c r="E4" s="220"/>
      <c r="F4" s="337" t="s">
        <v>1</v>
      </c>
      <c r="G4" s="337"/>
      <c r="H4" s="5"/>
      <c r="I4" s="5"/>
      <c r="J4" s="302"/>
      <c r="K4" s="302"/>
      <c r="L4" s="302"/>
    </row>
    <row r="5" spans="1:16" s="6" customFormat="1" ht="8.25" customHeight="1" thickBot="1">
      <c r="A5" s="7"/>
      <c r="B5" s="7"/>
      <c r="C5" s="8"/>
      <c r="D5" s="221"/>
      <c r="E5" s="221"/>
      <c r="F5" s="222"/>
      <c r="G5" s="9"/>
      <c r="H5" s="9"/>
      <c r="I5" s="9"/>
      <c r="J5" s="302"/>
      <c r="K5" s="302"/>
      <c r="L5" s="302"/>
    </row>
    <row r="6" spans="1:16" s="6" customFormat="1" ht="25.5" customHeight="1">
      <c r="A6" s="338" t="s">
        <v>129</v>
      </c>
      <c r="B6" s="339"/>
      <c r="C6" s="339"/>
      <c r="D6" s="342" t="s">
        <v>314</v>
      </c>
      <c r="E6" s="342" t="s">
        <v>312</v>
      </c>
      <c r="F6" s="344" t="s">
        <v>315</v>
      </c>
      <c r="G6" s="345"/>
      <c r="H6" s="10"/>
      <c r="I6" s="10"/>
      <c r="J6" s="346" t="s">
        <v>319</v>
      </c>
      <c r="K6" s="346" t="s">
        <v>317</v>
      </c>
      <c r="L6" s="346" t="s">
        <v>318</v>
      </c>
      <c r="M6" s="334" t="s">
        <v>321</v>
      </c>
      <c r="O6" s="334" t="s">
        <v>320</v>
      </c>
    </row>
    <row r="7" spans="1:16" s="6" customFormat="1">
      <c r="A7" s="340"/>
      <c r="B7" s="341"/>
      <c r="C7" s="341"/>
      <c r="D7" s="343"/>
      <c r="E7" s="343"/>
      <c r="F7" s="223" t="s">
        <v>2</v>
      </c>
      <c r="G7" s="61" t="s">
        <v>3</v>
      </c>
      <c r="H7" s="11"/>
      <c r="I7" s="11"/>
      <c r="J7" s="347"/>
      <c r="K7" s="347"/>
      <c r="L7" s="347"/>
      <c r="M7" s="334"/>
      <c r="O7" s="334"/>
    </row>
    <row r="8" spans="1:16">
      <c r="A8" s="12"/>
      <c r="B8" s="13"/>
      <c r="C8" s="14"/>
      <c r="D8" s="224"/>
      <c r="E8" s="225"/>
      <c r="F8" s="226"/>
      <c r="G8" s="62"/>
      <c r="H8" s="15"/>
      <c r="I8" s="15"/>
      <c r="J8" s="303"/>
      <c r="K8" s="303"/>
      <c r="L8" s="303"/>
    </row>
    <row r="9" spans="1:16">
      <c r="A9" s="16" t="s">
        <v>4</v>
      </c>
      <c r="B9" s="17"/>
      <c r="C9" s="18" t="s">
        <v>5</v>
      </c>
      <c r="D9" s="227"/>
      <c r="E9" s="228"/>
      <c r="F9" s="229"/>
      <c r="G9" s="63"/>
      <c r="H9" s="9"/>
      <c r="I9" s="9"/>
      <c r="J9" s="304"/>
      <c r="K9" s="304"/>
      <c r="L9" s="304"/>
    </row>
    <row r="10" spans="1:16">
      <c r="A10" s="16"/>
      <c r="B10" s="17"/>
      <c r="C10" s="19"/>
      <c r="D10" s="230"/>
      <c r="E10" s="231"/>
      <c r="F10" s="229"/>
      <c r="G10" s="63"/>
      <c r="H10" s="9"/>
      <c r="I10" s="9"/>
      <c r="J10" s="305"/>
      <c r="K10" s="305"/>
      <c r="L10" s="305"/>
    </row>
    <row r="11" spans="1:16" s="1" customFormat="1">
      <c r="A11" s="16">
        <v>1</v>
      </c>
      <c r="B11" s="18" t="s">
        <v>6</v>
      </c>
      <c r="C11" s="18"/>
      <c r="D11" s="232">
        <v>37186496</v>
      </c>
      <c r="E11" s="232">
        <v>39418476</v>
      </c>
      <c r="F11" s="232">
        <f>+D11-E11</f>
        <v>-2231980</v>
      </c>
      <c r="G11" s="64">
        <f>+F11/E11</f>
        <v>-5.6622686275339514E-2</v>
      </c>
      <c r="H11" s="20"/>
      <c r="I11" s="20"/>
      <c r="J11" s="211">
        <v>35639844</v>
      </c>
      <c r="K11" s="211">
        <v>25963699</v>
      </c>
      <c r="L11" s="211">
        <v>39418476</v>
      </c>
      <c r="M11" s="217">
        <f>D11-J11</f>
        <v>1546652</v>
      </c>
      <c r="O11" s="217">
        <f>D11-K11</f>
        <v>11222797</v>
      </c>
      <c r="P11" s="293">
        <f t="shared" ref="P11:P36" si="0">O11/K11</f>
        <v>0.43224954194700838</v>
      </c>
    </row>
    <row r="12" spans="1:16">
      <c r="A12" s="21"/>
      <c r="B12" s="22" t="s">
        <v>7</v>
      </c>
      <c r="C12" s="22"/>
      <c r="D12" s="233">
        <v>23848565</v>
      </c>
      <c r="E12" s="233">
        <v>24926861</v>
      </c>
      <c r="F12" s="234">
        <f t="shared" ref="F12:F36" si="1">+D12-E12</f>
        <v>-1078296</v>
      </c>
      <c r="G12" s="65">
        <f t="shared" ref="G12:G75" si="2">+F12/E12</f>
        <v>-4.3258395030164445E-2</v>
      </c>
      <c r="H12" s="23"/>
      <c r="I12" s="23"/>
      <c r="J12" s="212">
        <v>23848405</v>
      </c>
      <c r="K12" s="212">
        <v>22591836</v>
      </c>
      <c r="L12" s="212">
        <v>24992897</v>
      </c>
      <c r="M12" s="217">
        <f>D12-J12</f>
        <v>160</v>
      </c>
      <c r="O12" s="217">
        <f>D12-K12</f>
        <v>1256729</v>
      </c>
      <c r="P12" s="293">
        <f t="shared" si="0"/>
        <v>5.5627572721402549E-2</v>
      </c>
    </row>
    <row r="13" spans="1:16">
      <c r="A13" s="16"/>
      <c r="B13" s="22" t="s">
        <v>8</v>
      </c>
      <c r="C13" s="22"/>
      <c r="D13" s="233">
        <v>1588556</v>
      </c>
      <c r="E13" s="233">
        <v>317949</v>
      </c>
      <c r="F13" s="234">
        <f t="shared" si="1"/>
        <v>1270607</v>
      </c>
      <c r="G13" s="65">
        <f t="shared" si="2"/>
        <v>3.9962604065431879</v>
      </c>
      <c r="H13" s="23"/>
      <c r="I13" s="23"/>
      <c r="J13" s="212">
        <v>365114</v>
      </c>
      <c r="K13" s="212">
        <v>237119</v>
      </c>
      <c r="L13" s="212">
        <v>251913</v>
      </c>
      <c r="M13" s="217">
        <f t="shared" ref="M13:M36" si="3">D13-J13</f>
        <v>1223442</v>
      </c>
      <c r="O13" s="217">
        <f t="shared" ref="O13:O75" si="4">D13-K13</f>
        <v>1351437</v>
      </c>
      <c r="P13" s="293">
        <f t="shared" si="0"/>
        <v>5.6994040966771955</v>
      </c>
    </row>
    <row r="14" spans="1:16">
      <c r="A14" s="16"/>
      <c r="B14" s="24"/>
      <c r="C14" s="56" t="s">
        <v>9</v>
      </c>
      <c r="D14" s="233">
        <v>1204317</v>
      </c>
      <c r="E14" s="233">
        <v>66036</v>
      </c>
      <c r="F14" s="235">
        <f t="shared" si="1"/>
        <v>1138281</v>
      </c>
      <c r="G14" s="66">
        <f t="shared" si="2"/>
        <v>17.237279665636926</v>
      </c>
      <c r="H14" s="25"/>
      <c r="I14" s="25"/>
      <c r="J14" s="212">
        <v>0</v>
      </c>
      <c r="K14" s="212">
        <v>0</v>
      </c>
      <c r="L14" s="212">
        <v>0</v>
      </c>
      <c r="M14" s="217">
        <f t="shared" si="3"/>
        <v>1204317</v>
      </c>
      <c r="O14" s="217">
        <f t="shared" si="4"/>
        <v>1204317</v>
      </c>
      <c r="P14" s="293" t="e">
        <f t="shared" si="0"/>
        <v>#DIV/0!</v>
      </c>
    </row>
    <row r="15" spans="1:16" ht="22.5">
      <c r="A15" s="21"/>
      <c r="B15" s="24"/>
      <c r="C15" s="56" t="s">
        <v>10</v>
      </c>
      <c r="D15" s="233">
        <v>0</v>
      </c>
      <c r="E15" s="233">
        <v>0</v>
      </c>
      <c r="F15" s="235">
        <f t="shared" si="1"/>
        <v>0</v>
      </c>
      <c r="G15" s="66">
        <v>0</v>
      </c>
      <c r="H15" s="25"/>
      <c r="I15" s="25"/>
      <c r="J15" s="212">
        <v>0</v>
      </c>
      <c r="K15" s="212">
        <v>0</v>
      </c>
      <c r="L15" s="212">
        <v>0</v>
      </c>
      <c r="M15" s="217">
        <f t="shared" si="3"/>
        <v>0</v>
      </c>
      <c r="O15" s="217">
        <f t="shared" si="4"/>
        <v>0</v>
      </c>
      <c r="P15" s="293" t="e">
        <f t="shared" si="0"/>
        <v>#DIV/0!</v>
      </c>
    </row>
    <row r="16" spans="1:16" ht="22.5">
      <c r="A16" s="16"/>
      <c r="B16" s="24"/>
      <c r="C16" s="56" t="s">
        <v>11</v>
      </c>
      <c r="D16" s="233">
        <v>0</v>
      </c>
      <c r="E16" s="233">
        <v>0</v>
      </c>
      <c r="F16" s="235">
        <f t="shared" si="1"/>
        <v>0</v>
      </c>
      <c r="G16" s="66">
        <v>0</v>
      </c>
      <c r="H16" s="25"/>
      <c r="I16" s="25"/>
      <c r="J16" s="212">
        <v>0</v>
      </c>
      <c r="K16" s="212">
        <v>0</v>
      </c>
      <c r="L16" s="212">
        <v>0</v>
      </c>
      <c r="M16" s="217">
        <f t="shared" si="3"/>
        <v>0</v>
      </c>
      <c r="O16" s="217">
        <f t="shared" si="4"/>
        <v>0</v>
      </c>
      <c r="P16" s="293" t="e">
        <f t="shared" si="0"/>
        <v>#DIV/0!</v>
      </c>
    </row>
    <row r="17" spans="1:16">
      <c r="A17" s="21"/>
      <c r="B17" s="24"/>
      <c r="C17" s="56" t="s">
        <v>12</v>
      </c>
      <c r="D17" s="233">
        <v>237119</v>
      </c>
      <c r="E17" s="233">
        <v>251913</v>
      </c>
      <c r="F17" s="235">
        <f t="shared" si="1"/>
        <v>-14794</v>
      </c>
      <c r="G17" s="66">
        <f t="shared" si="2"/>
        <v>-5.8726623874115272E-2</v>
      </c>
      <c r="H17" s="25"/>
      <c r="I17" s="25"/>
      <c r="J17" s="212">
        <v>237119</v>
      </c>
      <c r="K17" s="212">
        <v>237119</v>
      </c>
      <c r="L17" s="212">
        <v>251913</v>
      </c>
      <c r="M17" s="217">
        <f t="shared" si="3"/>
        <v>0</v>
      </c>
      <c r="O17" s="217">
        <f t="shared" si="4"/>
        <v>0</v>
      </c>
      <c r="P17" s="293">
        <f t="shared" si="0"/>
        <v>0</v>
      </c>
    </row>
    <row r="18" spans="1:16">
      <c r="A18" s="21"/>
      <c r="B18" s="24"/>
      <c r="C18" s="56" t="s">
        <v>13</v>
      </c>
      <c r="D18" s="233">
        <v>0</v>
      </c>
      <c r="E18" s="233">
        <v>0</v>
      </c>
      <c r="F18" s="235">
        <f t="shared" si="1"/>
        <v>0</v>
      </c>
      <c r="G18" s="66">
        <v>0</v>
      </c>
      <c r="H18" s="25"/>
      <c r="I18" s="25"/>
      <c r="J18" s="212">
        <v>0</v>
      </c>
      <c r="K18" s="212">
        <v>0</v>
      </c>
      <c r="L18" s="212">
        <v>0</v>
      </c>
      <c r="M18" s="217">
        <f t="shared" si="3"/>
        <v>0</v>
      </c>
      <c r="O18" s="217">
        <f t="shared" si="4"/>
        <v>0</v>
      </c>
      <c r="P18" s="293" t="e">
        <f t="shared" si="0"/>
        <v>#DIV/0!</v>
      </c>
    </row>
    <row r="19" spans="1:16">
      <c r="A19" s="16"/>
      <c r="B19" s="24"/>
      <c r="C19" s="56" t="s">
        <v>14</v>
      </c>
      <c r="D19" s="233">
        <v>147120</v>
      </c>
      <c r="E19" s="233">
        <v>0</v>
      </c>
      <c r="F19" s="235">
        <f t="shared" si="1"/>
        <v>147120</v>
      </c>
      <c r="G19" s="66">
        <v>0</v>
      </c>
      <c r="H19" s="25"/>
      <c r="I19" s="25"/>
      <c r="J19" s="212">
        <v>127995</v>
      </c>
      <c r="K19" s="212">
        <v>0</v>
      </c>
      <c r="L19" s="212">
        <v>0</v>
      </c>
      <c r="M19" s="217">
        <f t="shared" si="3"/>
        <v>19125</v>
      </c>
      <c r="O19" s="217">
        <f t="shared" si="4"/>
        <v>147120</v>
      </c>
      <c r="P19" s="293" t="e">
        <f t="shared" si="0"/>
        <v>#DIV/0!</v>
      </c>
    </row>
    <row r="20" spans="1:16">
      <c r="A20" s="21"/>
      <c r="B20" s="24" t="s">
        <v>15</v>
      </c>
      <c r="C20" s="22"/>
      <c r="D20" s="233">
        <v>11749375</v>
      </c>
      <c r="E20" s="233">
        <v>14170166</v>
      </c>
      <c r="F20" s="234">
        <f t="shared" si="1"/>
        <v>-2420791</v>
      </c>
      <c r="G20" s="65">
        <f t="shared" si="2"/>
        <v>-0.17083716591605208</v>
      </c>
      <c r="H20" s="23"/>
      <c r="I20" s="23"/>
      <c r="J20" s="212">
        <v>11426325</v>
      </c>
      <c r="K20" s="212">
        <v>3134744</v>
      </c>
      <c r="L20" s="212">
        <v>14170166</v>
      </c>
      <c r="M20" s="217">
        <f t="shared" si="3"/>
        <v>323050</v>
      </c>
      <c r="O20" s="217">
        <f t="shared" si="4"/>
        <v>8614631</v>
      </c>
      <c r="P20" s="293">
        <f t="shared" si="0"/>
        <v>2.7481130835564245</v>
      </c>
    </row>
    <row r="21" spans="1:16">
      <c r="A21" s="21"/>
      <c r="B21" s="24"/>
      <c r="C21" s="22" t="s">
        <v>16</v>
      </c>
      <c r="D21" s="233">
        <v>3542420</v>
      </c>
      <c r="E21" s="233">
        <v>2721154</v>
      </c>
      <c r="F21" s="235">
        <f t="shared" si="1"/>
        <v>821266</v>
      </c>
      <c r="G21" s="66">
        <f t="shared" si="2"/>
        <v>0.30180798293665112</v>
      </c>
      <c r="H21" s="25"/>
      <c r="I21" s="25"/>
      <c r="J21" s="212">
        <v>3542420</v>
      </c>
      <c r="K21" s="212">
        <v>1904808</v>
      </c>
      <c r="L21" s="212">
        <v>2721154</v>
      </c>
      <c r="M21" s="217">
        <f>D21-J21</f>
        <v>0</v>
      </c>
      <c r="O21" s="217">
        <f t="shared" si="4"/>
        <v>1637612</v>
      </c>
      <c r="P21" s="293">
        <f t="shared" si="0"/>
        <v>0.85972549464302961</v>
      </c>
    </row>
    <row r="22" spans="1:16">
      <c r="A22" s="21"/>
      <c r="B22" s="24"/>
      <c r="C22" s="22" t="s">
        <v>17</v>
      </c>
      <c r="D22" s="233">
        <v>3246390</v>
      </c>
      <c r="E22" s="233">
        <v>4261229</v>
      </c>
      <c r="F22" s="235">
        <f t="shared" si="1"/>
        <v>-1014839</v>
      </c>
      <c r="G22" s="66">
        <f t="shared" si="2"/>
        <v>-0.23815640980571567</v>
      </c>
      <c r="H22" s="25"/>
      <c r="I22" s="25"/>
      <c r="J22" s="212">
        <v>3246390</v>
      </c>
      <c r="K22" s="212">
        <v>413590</v>
      </c>
      <c r="L22" s="212">
        <v>4261229</v>
      </c>
      <c r="M22" s="217">
        <f t="shared" si="3"/>
        <v>0</v>
      </c>
      <c r="O22" s="217">
        <f t="shared" si="4"/>
        <v>2832800</v>
      </c>
      <c r="P22" s="293">
        <f t="shared" si="0"/>
        <v>6.8492951957252348</v>
      </c>
    </row>
    <row r="23" spans="1:16">
      <c r="A23" s="21"/>
      <c r="B23" s="24"/>
      <c r="C23" s="22" t="s">
        <v>18</v>
      </c>
      <c r="D23" s="233">
        <v>1220117</v>
      </c>
      <c r="E23" s="233">
        <v>107034</v>
      </c>
      <c r="F23" s="235">
        <f t="shared" si="1"/>
        <v>1113083</v>
      </c>
      <c r="G23" s="66">
        <f t="shared" si="2"/>
        <v>10.399340396509521</v>
      </c>
      <c r="H23" s="25"/>
      <c r="I23" s="25"/>
      <c r="J23" s="212">
        <v>1250117</v>
      </c>
      <c r="K23" s="212">
        <v>0</v>
      </c>
      <c r="L23" s="212">
        <v>107034</v>
      </c>
      <c r="M23" s="217">
        <f t="shared" si="3"/>
        <v>-30000</v>
      </c>
      <c r="O23" s="217">
        <f t="shared" si="4"/>
        <v>1220117</v>
      </c>
      <c r="P23" s="293" t="e">
        <f t="shared" si="0"/>
        <v>#DIV/0!</v>
      </c>
    </row>
    <row r="24" spans="1:16">
      <c r="A24" s="21"/>
      <c r="B24" s="24"/>
      <c r="C24" s="22" t="s">
        <v>19</v>
      </c>
      <c r="D24" s="233">
        <v>3740448</v>
      </c>
      <c r="E24" s="233">
        <v>7080749</v>
      </c>
      <c r="F24" s="235">
        <f t="shared" si="1"/>
        <v>-3340301</v>
      </c>
      <c r="G24" s="66">
        <f t="shared" si="2"/>
        <v>-0.47174402030067725</v>
      </c>
      <c r="H24" s="25"/>
      <c r="I24" s="25"/>
      <c r="J24" s="212">
        <v>3387398</v>
      </c>
      <c r="K24" s="212">
        <v>816346</v>
      </c>
      <c r="L24" s="212">
        <v>7080749</v>
      </c>
      <c r="M24" s="217">
        <f t="shared" si="3"/>
        <v>353050</v>
      </c>
      <c r="O24" s="217">
        <f t="shared" si="4"/>
        <v>2924102</v>
      </c>
      <c r="P24" s="293">
        <f t="shared" si="0"/>
        <v>3.5819395207424303</v>
      </c>
    </row>
    <row r="25" spans="1:16">
      <c r="A25" s="21"/>
      <c r="B25" s="24" t="s">
        <v>20</v>
      </c>
      <c r="C25" s="22"/>
      <c r="D25" s="233">
        <v>0</v>
      </c>
      <c r="E25" s="233">
        <v>3500</v>
      </c>
      <c r="F25" s="235">
        <f t="shared" si="1"/>
        <v>-3500</v>
      </c>
      <c r="G25" s="66">
        <f t="shared" si="2"/>
        <v>-1</v>
      </c>
      <c r="H25" s="25"/>
      <c r="I25" s="25"/>
      <c r="J25" s="212">
        <v>0</v>
      </c>
      <c r="K25" s="212">
        <v>0</v>
      </c>
      <c r="L25" s="212">
        <v>3500</v>
      </c>
      <c r="M25" s="217">
        <f t="shared" si="3"/>
        <v>0</v>
      </c>
      <c r="O25" s="217">
        <f t="shared" si="4"/>
        <v>0</v>
      </c>
      <c r="P25" s="293" t="e">
        <f t="shared" si="0"/>
        <v>#DIV/0!</v>
      </c>
    </row>
    <row r="26" spans="1:16" s="1" customFormat="1">
      <c r="A26" s="16">
        <v>2</v>
      </c>
      <c r="B26" s="18" t="s">
        <v>21</v>
      </c>
      <c r="C26" s="18"/>
      <c r="D26" s="236">
        <v>0</v>
      </c>
      <c r="E26" s="236">
        <v>0</v>
      </c>
      <c r="F26" s="232">
        <f t="shared" si="1"/>
        <v>0</v>
      </c>
      <c r="G26" s="64">
        <v>0</v>
      </c>
      <c r="H26" s="26"/>
      <c r="I26" s="26"/>
      <c r="J26" s="107">
        <v>0</v>
      </c>
      <c r="K26" s="107">
        <v>0</v>
      </c>
      <c r="L26" s="107">
        <v>0</v>
      </c>
      <c r="M26" s="217">
        <f t="shared" si="3"/>
        <v>0</v>
      </c>
      <c r="O26" s="217">
        <f t="shared" si="4"/>
        <v>0</v>
      </c>
      <c r="P26" s="293" t="e">
        <f t="shared" si="0"/>
        <v>#DIV/0!</v>
      </c>
    </row>
    <row r="27" spans="1:16" s="1" customFormat="1">
      <c r="A27" s="16">
        <v>3</v>
      </c>
      <c r="B27" s="18" t="s">
        <v>22</v>
      </c>
      <c r="C27" s="18"/>
      <c r="D27" s="236">
        <v>6235296</v>
      </c>
      <c r="E27" s="236">
        <v>5348559</v>
      </c>
      <c r="F27" s="232">
        <f t="shared" si="1"/>
        <v>886737</v>
      </c>
      <c r="G27" s="64">
        <f t="shared" si="2"/>
        <v>0.16578988845406772</v>
      </c>
      <c r="H27" s="26"/>
      <c r="I27" s="26"/>
      <c r="J27" s="107">
        <v>6918833</v>
      </c>
      <c r="K27" s="107">
        <v>6829153</v>
      </c>
      <c r="L27" s="107">
        <v>5348559</v>
      </c>
      <c r="M27" s="217">
        <f t="shared" si="3"/>
        <v>-683537</v>
      </c>
      <c r="O27" s="217">
        <f t="shared" si="4"/>
        <v>-593857</v>
      </c>
      <c r="P27" s="293">
        <f t="shared" si="0"/>
        <v>-8.6959100198809425E-2</v>
      </c>
    </row>
    <row r="28" spans="1:16" s="1" customFormat="1">
      <c r="A28" s="16">
        <v>4</v>
      </c>
      <c r="B28" s="18" t="s">
        <v>23</v>
      </c>
      <c r="C28" s="18"/>
      <c r="D28" s="232">
        <v>76560880</v>
      </c>
      <c r="E28" s="232">
        <v>80091295</v>
      </c>
      <c r="F28" s="232">
        <f t="shared" si="1"/>
        <v>-3530415</v>
      </c>
      <c r="G28" s="64">
        <f t="shared" si="2"/>
        <v>-4.407988408727815E-2</v>
      </c>
      <c r="H28" s="26"/>
      <c r="I28" s="26"/>
      <c r="J28" s="211">
        <v>76693385</v>
      </c>
      <c r="K28" s="211">
        <v>80627860</v>
      </c>
      <c r="L28" s="211">
        <v>80091295</v>
      </c>
      <c r="M28" s="217">
        <f t="shared" si="3"/>
        <v>-132505</v>
      </c>
      <c r="O28" s="217">
        <f t="shared" si="4"/>
        <v>-4066980</v>
      </c>
      <c r="P28" s="293">
        <f t="shared" si="0"/>
        <v>-5.0441373490503157E-2</v>
      </c>
    </row>
    <row r="29" spans="1:16">
      <c r="A29" s="16"/>
      <c r="B29" s="22" t="s">
        <v>24</v>
      </c>
      <c r="C29" s="27"/>
      <c r="D29" s="233">
        <v>74299408</v>
      </c>
      <c r="E29" s="233">
        <v>77632761</v>
      </c>
      <c r="F29" s="235">
        <f t="shared" si="1"/>
        <v>-3333353</v>
      </c>
      <c r="G29" s="66">
        <f t="shared" si="2"/>
        <v>-4.2937452656102236E-2</v>
      </c>
      <c r="H29" s="25"/>
      <c r="I29" s="25"/>
      <c r="J29" s="212">
        <v>74436306</v>
      </c>
      <c r="K29" s="212">
        <v>78289860</v>
      </c>
      <c r="L29" s="212">
        <v>77632761</v>
      </c>
      <c r="M29" s="217">
        <f t="shared" si="3"/>
        <v>-136898</v>
      </c>
      <c r="O29" s="217">
        <f t="shared" si="4"/>
        <v>-3990452</v>
      </c>
      <c r="P29" s="293">
        <f t="shared" si="0"/>
        <v>-5.0970227817497694E-2</v>
      </c>
    </row>
    <row r="30" spans="1:16">
      <c r="A30" s="21"/>
      <c r="B30" s="22" t="s">
        <v>25</v>
      </c>
      <c r="C30" s="27"/>
      <c r="D30" s="233">
        <v>1375178</v>
      </c>
      <c r="E30" s="233">
        <v>1239952</v>
      </c>
      <c r="F30" s="235">
        <f t="shared" si="1"/>
        <v>135226</v>
      </c>
      <c r="G30" s="66">
        <f t="shared" si="2"/>
        <v>0.10905744738506007</v>
      </c>
      <c r="H30" s="25"/>
      <c r="I30" s="25"/>
      <c r="J30" s="212">
        <v>1307203</v>
      </c>
      <c r="K30" s="212">
        <v>1323000</v>
      </c>
      <c r="L30" s="212">
        <v>1239952</v>
      </c>
      <c r="M30" s="217">
        <f t="shared" si="3"/>
        <v>67975</v>
      </c>
      <c r="O30" s="217">
        <f t="shared" si="4"/>
        <v>52178</v>
      </c>
      <c r="P30" s="293">
        <f t="shared" si="0"/>
        <v>3.943915343915344E-2</v>
      </c>
    </row>
    <row r="31" spans="1:16">
      <c r="A31" s="16"/>
      <c r="B31" s="22" t="s">
        <v>26</v>
      </c>
      <c r="C31" s="27"/>
      <c r="D31" s="233">
        <v>886294</v>
      </c>
      <c r="E31" s="233">
        <v>1218582</v>
      </c>
      <c r="F31" s="235">
        <f t="shared" si="1"/>
        <v>-332288</v>
      </c>
      <c r="G31" s="66">
        <f t="shared" si="2"/>
        <v>-0.27268415256420986</v>
      </c>
      <c r="H31" s="25"/>
      <c r="I31" s="25"/>
      <c r="J31" s="212">
        <v>949876</v>
      </c>
      <c r="K31" s="212">
        <v>1015000</v>
      </c>
      <c r="L31" s="212">
        <v>1218582</v>
      </c>
      <c r="M31" s="217">
        <f>D31-J31</f>
        <v>-63582</v>
      </c>
      <c r="O31" s="217">
        <f t="shared" si="4"/>
        <v>-128706</v>
      </c>
      <c r="P31" s="293">
        <f t="shared" si="0"/>
        <v>-0.1268039408866995</v>
      </c>
    </row>
    <row r="32" spans="1:16" s="1" customFormat="1">
      <c r="A32" s="16">
        <v>5</v>
      </c>
      <c r="B32" s="18" t="s">
        <v>27</v>
      </c>
      <c r="C32" s="18"/>
      <c r="D32" s="236">
        <v>1379088</v>
      </c>
      <c r="E32" s="236">
        <v>2960990</v>
      </c>
      <c r="F32" s="232">
        <f t="shared" si="1"/>
        <v>-1581902</v>
      </c>
      <c r="G32" s="64">
        <f t="shared" si="2"/>
        <v>-0.53424766716537375</v>
      </c>
      <c r="H32" s="26"/>
      <c r="I32" s="26"/>
      <c r="J32" s="107">
        <v>1185643</v>
      </c>
      <c r="K32" s="107">
        <v>446893</v>
      </c>
      <c r="L32" s="107">
        <v>2960990</v>
      </c>
      <c r="M32" s="217">
        <f t="shared" si="3"/>
        <v>193445</v>
      </c>
      <c r="O32" s="217">
        <f t="shared" si="4"/>
        <v>932195</v>
      </c>
      <c r="P32" s="293">
        <f t="shared" si="0"/>
        <v>2.0859467478792464</v>
      </c>
    </row>
    <row r="33" spans="1:16" s="1" customFormat="1">
      <c r="A33" s="16">
        <v>6</v>
      </c>
      <c r="B33" s="18" t="s">
        <v>28</v>
      </c>
      <c r="C33" s="18"/>
      <c r="D33" s="236">
        <v>709919</v>
      </c>
      <c r="E33" s="236">
        <v>645991</v>
      </c>
      <c r="F33" s="232">
        <f t="shared" si="1"/>
        <v>63928</v>
      </c>
      <c r="G33" s="64">
        <f t="shared" si="2"/>
        <v>9.8961131037429317E-2</v>
      </c>
      <c r="H33" s="26"/>
      <c r="I33" s="26"/>
      <c r="J33" s="107">
        <v>692651</v>
      </c>
      <c r="K33" s="107">
        <v>750000</v>
      </c>
      <c r="L33" s="107">
        <v>645991</v>
      </c>
      <c r="M33" s="217">
        <f t="shared" si="3"/>
        <v>17268</v>
      </c>
      <c r="O33" s="217">
        <f t="shared" si="4"/>
        <v>-40081</v>
      </c>
      <c r="P33" s="293">
        <f t="shared" si="0"/>
        <v>-5.3441333333333334E-2</v>
      </c>
    </row>
    <row r="34" spans="1:16" s="1" customFormat="1">
      <c r="A34" s="16">
        <v>7</v>
      </c>
      <c r="B34" s="18" t="s">
        <v>29</v>
      </c>
      <c r="C34" s="18"/>
      <c r="D34" s="236">
        <v>4426789</v>
      </c>
      <c r="E34" s="236">
        <v>4523665</v>
      </c>
      <c r="F34" s="232">
        <f t="shared" si="1"/>
        <v>-96876</v>
      </c>
      <c r="G34" s="64">
        <f t="shared" si="2"/>
        <v>-2.141537890184176E-2</v>
      </c>
      <c r="H34" s="26"/>
      <c r="I34" s="26"/>
      <c r="J34" s="107">
        <v>4413041</v>
      </c>
      <c r="K34" s="107">
        <v>4563050</v>
      </c>
      <c r="L34" s="107">
        <v>4523665</v>
      </c>
      <c r="M34" s="217">
        <f t="shared" si="3"/>
        <v>13748</v>
      </c>
      <c r="O34" s="217">
        <f t="shared" si="4"/>
        <v>-136261</v>
      </c>
      <c r="P34" s="293">
        <f t="shared" si="0"/>
        <v>-2.9861824875905371E-2</v>
      </c>
    </row>
    <row r="35" spans="1:16" s="1" customFormat="1">
      <c r="A35" s="16">
        <v>8</v>
      </c>
      <c r="B35" s="18" t="s">
        <v>30</v>
      </c>
      <c r="C35" s="18"/>
      <c r="D35" s="236">
        <v>0</v>
      </c>
      <c r="E35" s="236">
        <v>0</v>
      </c>
      <c r="F35" s="237">
        <f t="shared" si="1"/>
        <v>0</v>
      </c>
      <c r="G35" s="67">
        <v>0</v>
      </c>
      <c r="H35" s="26"/>
      <c r="I35" s="26"/>
      <c r="J35" s="107">
        <v>0</v>
      </c>
      <c r="K35" s="107">
        <v>0</v>
      </c>
      <c r="L35" s="107">
        <v>0</v>
      </c>
      <c r="M35" s="217">
        <f t="shared" si="3"/>
        <v>0</v>
      </c>
      <c r="O35" s="217">
        <f t="shared" si="4"/>
        <v>0</v>
      </c>
      <c r="P35" s="293" t="e">
        <f t="shared" si="0"/>
        <v>#DIV/0!</v>
      </c>
    </row>
    <row r="36" spans="1:16" s="1" customFormat="1">
      <c r="A36" s="16">
        <v>9</v>
      </c>
      <c r="B36" s="18" t="s">
        <v>31</v>
      </c>
      <c r="C36" s="18"/>
      <c r="D36" s="236">
        <v>186570</v>
      </c>
      <c r="E36" s="236">
        <v>157772</v>
      </c>
      <c r="F36" s="237">
        <f t="shared" si="1"/>
        <v>28798</v>
      </c>
      <c r="G36" s="67">
        <f t="shared" si="2"/>
        <v>0.1825292193798646</v>
      </c>
      <c r="H36" s="26"/>
      <c r="I36" s="26"/>
      <c r="J36" s="107">
        <v>185191</v>
      </c>
      <c r="K36" s="107">
        <v>214589</v>
      </c>
      <c r="L36" s="107">
        <v>157772</v>
      </c>
      <c r="M36" s="217">
        <f t="shared" si="3"/>
        <v>1379</v>
      </c>
      <c r="O36" s="217">
        <f t="shared" si="4"/>
        <v>-28019</v>
      </c>
      <c r="P36" s="293">
        <f t="shared" si="0"/>
        <v>-0.13057053250632605</v>
      </c>
    </row>
    <row r="37" spans="1:16" s="1" customFormat="1">
      <c r="A37" s="328" t="s">
        <v>32</v>
      </c>
      <c r="B37" s="329"/>
      <c r="C37" s="329"/>
      <c r="D37" s="238">
        <v>126685038</v>
      </c>
      <c r="E37" s="238">
        <v>133146748</v>
      </c>
      <c r="F37" s="239">
        <f>+D37-E37</f>
        <v>-6461710</v>
      </c>
      <c r="G37" s="57">
        <f t="shared" si="2"/>
        <v>-4.853073843005163E-2</v>
      </c>
      <c r="H37" s="26"/>
      <c r="I37" s="26"/>
      <c r="J37" s="83">
        <v>125728588</v>
      </c>
      <c r="K37" s="83">
        <v>119395244</v>
      </c>
      <c r="L37" s="83">
        <v>133146748</v>
      </c>
      <c r="M37" s="217">
        <f>D37-J37</f>
        <v>956450</v>
      </c>
      <c r="O37" s="217">
        <f t="shared" si="4"/>
        <v>7289794</v>
      </c>
      <c r="P37" s="293">
        <f>O37/K37</f>
        <v>6.1055983100968408E-2</v>
      </c>
    </row>
    <row r="38" spans="1:16">
      <c r="A38" s="21"/>
      <c r="B38" s="28"/>
      <c r="C38" s="19"/>
      <c r="D38" s="240"/>
      <c r="E38" s="240"/>
      <c r="F38" s="235"/>
      <c r="G38" s="66"/>
      <c r="H38" s="23"/>
      <c r="I38" s="23"/>
      <c r="J38" s="213"/>
      <c r="K38" s="213"/>
      <c r="L38" s="213"/>
      <c r="M38" s="217"/>
      <c r="O38" s="217">
        <f t="shared" si="4"/>
        <v>0</v>
      </c>
    </row>
    <row r="39" spans="1:16" s="1" customFormat="1">
      <c r="A39" s="16" t="s">
        <v>33</v>
      </c>
      <c r="B39" s="17"/>
      <c r="C39" s="29" t="s">
        <v>34</v>
      </c>
      <c r="D39" s="241"/>
      <c r="E39" s="241"/>
      <c r="F39" s="237"/>
      <c r="G39" s="67"/>
      <c r="H39" s="23"/>
      <c r="I39" s="23"/>
      <c r="J39" s="81"/>
      <c r="K39" s="81"/>
      <c r="L39" s="81"/>
      <c r="M39" s="217"/>
      <c r="O39" s="217">
        <f t="shared" si="4"/>
        <v>0</v>
      </c>
    </row>
    <row r="40" spans="1:16" s="1" customFormat="1">
      <c r="A40" s="16">
        <v>1</v>
      </c>
      <c r="B40" s="18" t="s">
        <v>35</v>
      </c>
      <c r="C40" s="30"/>
      <c r="D40" s="241">
        <v>49762871</v>
      </c>
      <c r="E40" s="241">
        <v>47790335</v>
      </c>
      <c r="F40" s="237">
        <f>+D40-E40</f>
        <v>1972536</v>
      </c>
      <c r="G40" s="67">
        <f t="shared" si="2"/>
        <v>4.1274789138849938E-2</v>
      </c>
      <c r="H40" s="26"/>
      <c r="I40" s="26"/>
      <c r="J40" s="81">
        <v>50071440</v>
      </c>
      <c r="K40" s="81">
        <v>48342881</v>
      </c>
      <c r="L40" s="81">
        <v>47790335</v>
      </c>
      <c r="M40" s="217">
        <f t="shared" ref="M40:M104" si="5">D40-J40</f>
        <v>-308569</v>
      </c>
      <c r="O40" s="217">
        <f t="shared" si="4"/>
        <v>1419990</v>
      </c>
      <c r="P40" s="293">
        <f>O40/K40</f>
        <v>2.9373301107147504E-2</v>
      </c>
    </row>
    <row r="41" spans="1:16">
      <c r="A41" s="16"/>
      <c r="B41" s="22" t="s">
        <v>36</v>
      </c>
      <c r="C41" s="27"/>
      <c r="D41" s="233">
        <v>48454146</v>
      </c>
      <c r="E41" s="233">
        <v>46535210</v>
      </c>
      <c r="F41" s="235">
        <f t="shared" ref="F41:F104" si="6">+D41-E41</f>
        <v>1918936</v>
      </c>
      <c r="G41" s="66">
        <f t="shared" si="2"/>
        <v>4.1236216619630596E-2</v>
      </c>
      <c r="H41" s="25"/>
      <c r="I41" s="25"/>
      <c r="J41" s="212">
        <v>48786870</v>
      </c>
      <c r="K41" s="212">
        <v>46881330</v>
      </c>
      <c r="L41" s="212">
        <v>46535210</v>
      </c>
      <c r="M41" s="217">
        <f t="shared" si="5"/>
        <v>-332724</v>
      </c>
      <c r="O41" s="217">
        <f>D41-K41</f>
        <v>1572816</v>
      </c>
      <c r="P41" s="293">
        <f t="shared" ref="P41:P86" si="7">O41/K41</f>
        <v>3.3548877559574357E-2</v>
      </c>
    </row>
    <row r="42" spans="1:16">
      <c r="A42" s="21"/>
      <c r="B42" s="22" t="s">
        <v>37</v>
      </c>
      <c r="C42" s="27"/>
      <c r="D42" s="233">
        <v>1308725</v>
      </c>
      <c r="E42" s="233">
        <v>1255125</v>
      </c>
      <c r="F42" s="235">
        <f t="shared" si="6"/>
        <v>53600</v>
      </c>
      <c r="G42" s="66">
        <f t="shared" si="2"/>
        <v>4.2704909869534909E-2</v>
      </c>
      <c r="H42" s="25"/>
      <c r="I42" s="25"/>
      <c r="J42" s="212">
        <v>1284570</v>
      </c>
      <c r="K42" s="212">
        <v>1461551</v>
      </c>
      <c r="L42" s="212">
        <v>1255125</v>
      </c>
      <c r="M42" s="217">
        <f t="shared" si="5"/>
        <v>24155</v>
      </c>
      <c r="O42" s="217">
        <f t="shared" si="4"/>
        <v>-152826</v>
      </c>
      <c r="P42" s="293">
        <f t="shared" si="7"/>
        <v>-0.10456426084344644</v>
      </c>
    </row>
    <row r="43" spans="1:16" s="1" customFormat="1">
      <c r="A43" s="16">
        <v>2</v>
      </c>
      <c r="B43" s="18" t="s">
        <v>38</v>
      </c>
      <c r="C43" s="30"/>
      <c r="D43" s="241">
        <v>4990034</v>
      </c>
      <c r="E43" s="241">
        <v>8022018</v>
      </c>
      <c r="F43" s="237">
        <f t="shared" si="6"/>
        <v>-3031984</v>
      </c>
      <c r="G43" s="67">
        <f t="shared" si="2"/>
        <v>-0.37795776573924417</v>
      </c>
      <c r="H43" s="26"/>
      <c r="I43" s="26"/>
      <c r="J43" s="82">
        <v>5143816</v>
      </c>
      <c r="K43" s="82">
        <v>9064315</v>
      </c>
      <c r="L43" s="82">
        <v>8022018</v>
      </c>
      <c r="M43" s="217">
        <f t="shared" si="5"/>
        <v>-153782</v>
      </c>
      <c r="O43" s="217">
        <f t="shared" si="4"/>
        <v>-4074281</v>
      </c>
      <c r="P43" s="293">
        <f t="shared" si="7"/>
        <v>-0.44948581332400739</v>
      </c>
    </row>
    <row r="44" spans="1:16">
      <c r="A44" s="21"/>
      <c r="B44" s="24" t="s">
        <v>39</v>
      </c>
      <c r="C44" s="22"/>
      <c r="D44" s="233">
        <v>0</v>
      </c>
      <c r="E44" s="233">
        <v>0</v>
      </c>
      <c r="F44" s="235">
        <f t="shared" si="6"/>
        <v>0</v>
      </c>
      <c r="G44" s="66">
        <v>0</v>
      </c>
      <c r="H44" s="25"/>
      <c r="I44" s="25"/>
      <c r="J44" s="212">
        <v>0</v>
      </c>
      <c r="K44" s="212">
        <v>0</v>
      </c>
      <c r="L44" s="212">
        <v>0</v>
      </c>
      <c r="M44" s="217">
        <f t="shared" si="5"/>
        <v>0</v>
      </c>
      <c r="O44" s="217">
        <f t="shared" si="4"/>
        <v>0</v>
      </c>
      <c r="P44" s="293" t="e">
        <f t="shared" si="7"/>
        <v>#DIV/0!</v>
      </c>
    </row>
    <row r="45" spans="1:16">
      <c r="A45" s="21"/>
      <c r="B45" s="24" t="s">
        <v>40</v>
      </c>
      <c r="C45" s="22"/>
      <c r="D45" s="233">
        <v>0</v>
      </c>
      <c r="E45" s="233">
        <v>0</v>
      </c>
      <c r="F45" s="235">
        <f t="shared" si="6"/>
        <v>0</v>
      </c>
      <c r="G45" s="66">
        <v>0</v>
      </c>
      <c r="H45" s="25"/>
      <c r="I45" s="25"/>
      <c r="J45" s="212">
        <v>0</v>
      </c>
      <c r="K45" s="212">
        <v>0</v>
      </c>
      <c r="L45" s="212">
        <v>0</v>
      </c>
      <c r="M45" s="217">
        <f t="shared" si="5"/>
        <v>0</v>
      </c>
      <c r="O45" s="217">
        <f t="shared" si="4"/>
        <v>0</v>
      </c>
      <c r="P45" s="293" t="e">
        <f t="shared" si="7"/>
        <v>#DIV/0!</v>
      </c>
    </row>
    <row r="46" spans="1:16">
      <c r="A46" s="21"/>
      <c r="B46" s="24" t="s">
        <v>41</v>
      </c>
      <c r="C46" s="22"/>
      <c r="D46" s="233">
        <v>688364</v>
      </c>
      <c r="E46" s="233">
        <v>672494</v>
      </c>
      <c r="F46" s="235">
        <f t="shared" si="6"/>
        <v>15870</v>
      </c>
      <c r="G46" s="66">
        <f t="shared" si="2"/>
        <v>2.3598723557384897E-2</v>
      </c>
      <c r="H46" s="25"/>
      <c r="I46" s="25"/>
      <c r="J46" s="212">
        <v>644400</v>
      </c>
      <c r="K46" s="212">
        <v>644400</v>
      </c>
      <c r="L46" s="212">
        <v>678772</v>
      </c>
      <c r="M46" s="217">
        <f t="shared" si="5"/>
        <v>43964</v>
      </c>
      <c r="O46" s="217">
        <f t="shared" si="4"/>
        <v>43964</v>
      </c>
      <c r="P46" s="293">
        <f t="shared" si="7"/>
        <v>6.8224705152079457E-2</v>
      </c>
    </row>
    <row r="47" spans="1:16">
      <c r="A47" s="21"/>
      <c r="B47" s="24" t="s">
        <v>42</v>
      </c>
      <c r="C47" s="22"/>
      <c r="D47" s="233">
        <v>0</v>
      </c>
      <c r="E47" s="233">
        <v>0</v>
      </c>
      <c r="F47" s="235">
        <f t="shared" si="6"/>
        <v>0</v>
      </c>
      <c r="G47" s="66">
        <v>0</v>
      </c>
      <c r="H47" s="25"/>
      <c r="I47" s="25"/>
      <c r="J47" s="212">
        <v>0</v>
      </c>
      <c r="K47" s="212">
        <v>0</v>
      </c>
      <c r="L47" s="212">
        <v>0</v>
      </c>
      <c r="M47" s="217">
        <f t="shared" si="5"/>
        <v>0</v>
      </c>
      <c r="O47" s="217">
        <f t="shared" si="4"/>
        <v>0</v>
      </c>
      <c r="P47" s="293" t="e">
        <f t="shared" si="7"/>
        <v>#DIV/0!</v>
      </c>
    </row>
    <row r="48" spans="1:16">
      <c r="A48" s="21"/>
      <c r="B48" s="24" t="s">
        <v>43</v>
      </c>
      <c r="C48" s="22"/>
      <c r="D48" s="233">
        <v>0</v>
      </c>
      <c r="E48" s="233">
        <v>0</v>
      </c>
      <c r="F48" s="235">
        <f t="shared" si="6"/>
        <v>0</v>
      </c>
      <c r="G48" s="66">
        <v>0</v>
      </c>
      <c r="H48" s="25"/>
      <c r="I48" s="25"/>
      <c r="J48" s="212">
        <v>0</v>
      </c>
      <c r="K48" s="212">
        <v>0</v>
      </c>
      <c r="L48" s="212">
        <v>0</v>
      </c>
      <c r="M48" s="217">
        <f t="shared" si="5"/>
        <v>0</v>
      </c>
      <c r="O48" s="217">
        <f t="shared" si="4"/>
        <v>0</v>
      </c>
      <c r="P48" s="293" t="e">
        <f t="shared" si="7"/>
        <v>#DIV/0!</v>
      </c>
    </row>
    <row r="49" spans="1:16">
      <c r="A49" s="21"/>
      <c r="B49" s="24" t="s">
        <v>44</v>
      </c>
      <c r="C49" s="22"/>
      <c r="D49" s="233">
        <v>0</v>
      </c>
      <c r="E49" s="233">
        <v>0</v>
      </c>
      <c r="F49" s="235">
        <f t="shared" si="6"/>
        <v>0</v>
      </c>
      <c r="G49" s="66">
        <v>0</v>
      </c>
      <c r="H49" s="25"/>
      <c r="I49" s="25"/>
      <c r="J49" s="212">
        <v>0</v>
      </c>
      <c r="K49" s="212">
        <v>0</v>
      </c>
      <c r="L49" s="212">
        <v>0</v>
      </c>
      <c r="M49" s="217">
        <f t="shared" si="5"/>
        <v>0</v>
      </c>
      <c r="O49" s="217">
        <f t="shared" si="4"/>
        <v>0</v>
      </c>
      <c r="P49" s="293" t="e">
        <f t="shared" si="7"/>
        <v>#DIV/0!</v>
      </c>
    </row>
    <row r="50" spans="1:16">
      <c r="A50" s="21"/>
      <c r="B50" s="24" t="s">
        <v>45</v>
      </c>
      <c r="C50" s="22"/>
      <c r="D50" s="233">
        <v>0</v>
      </c>
      <c r="E50" s="233">
        <v>2243706</v>
      </c>
      <c r="F50" s="235">
        <f t="shared" si="6"/>
        <v>-2243706</v>
      </c>
      <c r="G50" s="66">
        <v>1</v>
      </c>
      <c r="H50" s="25"/>
      <c r="I50" s="25"/>
      <c r="J50" s="212">
        <v>0</v>
      </c>
      <c r="K50" s="212">
        <v>2243706</v>
      </c>
      <c r="L50" s="212">
        <v>2243706</v>
      </c>
      <c r="M50" s="217">
        <f t="shared" si="5"/>
        <v>0</v>
      </c>
      <c r="O50" s="217">
        <f t="shared" si="4"/>
        <v>-2243706</v>
      </c>
      <c r="P50" s="293">
        <f t="shared" si="7"/>
        <v>-1</v>
      </c>
    </row>
    <row r="51" spans="1:16">
      <c r="A51" s="21"/>
      <c r="B51" s="24" t="s">
        <v>46</v>
      </c>
      <c r="C51" s="22"/>
      <c r="D51" s="233">
        <v>0</v>
      </c>
      <c r="E51" s="233">
        <v>0</v>
      </c>
      <c r="F51" s="235">
        <f t="shared" si="6"/>
        <v>0</v>
      </c>
      <c r="G51" s="66">
        <v>0</v>
      </c>
      <c r="H51" s="25"/>
      <c r="I51" s="25"/>
      <c r="J51" s="212">
        <v>0</v>
      </c>
      <c r="K51" s="212">
        <v>0</v>
      </c>
      <c r="L51" s="212">
        <v>0</v>
      </c>
      <c r="M51" s="217">
        <f t="shared" si="5"/>
        <v>0</v>
      </c>
      <c r="O51" s="217">
        <f t="shared" si="4"/>
        <v>0</v>
      </c>
      <c r="P51" s="293" t="e">
        <f t="shared" si="7"/>
        <v>#DIV/0!</v>
      </c>
    </row>
    <row r="52" spans="1:16">
      <c r="A52" s="21"/>
      <c r="B52" s="24" t="s">
        <v>47</v>
      </c>
      <c r="C52" s="22"/>
      <c r="D52" s="233">
        <v>0</v>
      </c>
      <c r="E52" s="233">
        <v>652614</v>
      </c>
      <c r="F52" s="235">
        <f t="shared" si="6"/>
        <v>-652614</v>
      </c>
      <c r="G52" s="66">
        <v>1</v>
      </c>
      <c r="H52" s="25"/>
      <c r="I52" s="25"/>
      <c r="J52" s="212">
        <v>0</v>
      </c>
      <c r="K52" s="212">
        <v>652614</v>
      </c>
      <c r="L52" s="212">
        <v>652614</v>
      </c>
      <c r="M52" s="217">
        <f t="shared" si="5"/>
        <v>0</v>
      </c>
      <c r="O52" s="217">
        <f t="shared" si="4"/>
        <v>-652614</v>
      </c>
      <c r="P52" s="293">
        <f t="shared" si="7"/>
        <v>-1</v>
      </c>
    </row>
    <row r="53" spans="1:16">
      <c r="A53" s="21"/>
      <c r="B53" s="24" t="s">
        <v>48</v>
      </c>
      <c r="C53" s="22"/>
      <c r="D53" s="233">
        <v>0</v>
      </c>
      <c r="E53" s="233">
        <v>0</v>
      </c>
      <c r="F53" s="235">
        <f t="shared" si="6"/>
        <v>0</v>
      </c>
      <c r="G53" s="66">
        <v>0</v>
      </c>
      <c r="H53" s="25"/>
      <c r="I53" s="25"/>
      <c r="J53" s="212">
        <v>0</v>
      </c>
      <c r="K53" s="212">
        <v>0</v>
      </c>
      <c r="L53" s="212">
        <v>0</v>
      </c>
      <c r="M53" s="217">
        <f t="shared" si="5"/>
        <v>0</v>
      </c>
      <c r="O53" s="217">
        <f t="shared" si="4"/>
        <v>0</v>
      </c>
      <c r="P53" s="293" t="e">
        <f t="shared" si="7"/>
        <v>#DIV/0!</v>
      </c>
    </row>
    <row r="54" spans="1:16">
      <c r="A54" s="21"/>
      <c r="B54" s="24" t="s">
        <v>49</v>
      </c>
      <c r="C54" s="22"/>
      <c r="D54" s="233">
        <v>50926</v>
      </c>
      <c r="E54" s="233">
        <v>35842</v>
      </c>
      <c r="F54" s="235">
        <f t="shared" si="6"/>
        <v>15084</v>
      </c>
      <c r="G54" s="66">
        <f t="shared" si="2"/>
        <v>0.42084705094581776</v>
      </c>
      <c r="H54" s="25"/>
      <c r="I54" s="25"/>
      <c r="J54" s="212">
        <v>51532</v>
      </c>
      <c r="K54" s="212">
        <v>40000</v>
      </c>
      <c r="L54" s="212">
        <v>35842</v>
      </c>
      <c r="M54" s="217">
        <f t="shared" si="5"/>
        <v>-606</v>
      </c>
      <c r="O54" s="217">
        <f t="shared" si="4"/>
        <v>10926</v>
      </c>
      <c r="P54" s="293">
        <f t="shared" si="7"/>
        <v>0.27315</v>
      </c>
    </row>
    <row r="55" spans="1:16">
      <c r="A55" s="21"/>
      <c r="B55" s="24" t="s">
        <v>50</v>
      </c>
      <c r="C55" s="22"/>
      <c r="D55" s="233">
        <v>14207</v>
      </c>
      <c r="E55" s="233">
        <v>6278</v>
      </c>
      <c r="F55" s="235">
        <f t="shared" si="6"/>
        <v>7929</v>
      </c>
      <c r="G55" s="66">
        <v>1</v>
      </c>
      <c r="H55" s="25"/>
      <c r="I55" s="25"/>
      <c r="J55" s="212">
        <v>14209</v>
      </c>
      <c r="K55" s="212">
        <v>0</v>
      </c>
      <c r="L55" s="212">
        <v>0</v>
      </c>
      <c r="M55" s="217">
        <f t="shared" si="5"/>
        <v>-2</v>
      </c>
      <c r="O55" s="217">
        <f t="shared" si="4"/>
        <v>14207</v>
      </c>
      <c r="P55" s="293" t="e">
        <f t="shared" si="7"/>
        <v>#DIV/0!</v>
      </c>
    </row>
    <row r="56" spans="1:16">
      <c r="A56" s="21"/>
      <c r="B56" s="24" t="s">
        <v>51</v>
      </c>
      <c r="C56" s="22"/>
      <c r="D56" s="233">
        <v>1113493</v>
      </c>
      <c r="E56" s="233">
        <v>1012123</v>
      </c>
      <c r="F56" s="235">
        <f t="shared" si="6"/>
        <v>101370</v>
      </c>
      <c r="G56" s="66">
        <f t="shared" si="2"/>
        <v>0.10015581110201033</v>
      </c>
      <c r="H56" s="25"/>
      <c r="I56" s="25"/>
      <c r="J56" s="212">
        <v>1039000</v>
      </c>
      <c r="K56" s="212">
        <v>1039000</v>
      </c>
      <c r="L56" s="212">
        <v>1012123</v>
      </c>
      <c r="M56" s="217">
        <f t="shared" si="5"/>
        <v>74493</v>
      </c>
      <c r="O56" s="217">
        <f t="shared" si="4"/>
        <v>74493</v>
      </c>
      <c r="P56" s="293">
        <f t="shared" si="7"/>
        <v>7.1696823869104906E-2</v>
      </c>
    </row>
    <row r="57" spans="1:16">
      <c r="A57" s="21"/>
      <c r="B57" s="24" t="s">
        <v>52</v>
      </c>
      <c r="C57" s="22"/>
      <c r="D57" s="233">
        <v>679634</v>
      </c>
      <c r="E57" s="233">
        <v>770252</v>
      </c>
      <c r="F57" s="235">
        <f t="shared" si="6"/>
        <v>-90618</v>
      </c>
      <c r="G57" s="66">
        <f t="shared" si="2"/>
        <v>-0.11764721156193038</v>
      </c>
      <c r="H57" s="25"/>
      <c r="I57" s="25"/>
      <c r="J57" s="212">
        <v>569474</v>
      </c>
      <c r="K57" s="212">
        <v>642198</v>
      </c>
      <c r="L57" s="212">
        <v>770252</v>
      </c>
      <c r="M57" s="217">
        <f t="shared" si="5"/>
        <v>110160</v>
      </c>
      <c r="O57" s="217">
        <f t="shared" si="4"/>
        <v>37436</v>
      </c>
      <c r="P57" s="293">
        <f t="shared" si="7"/>
        <v>5.8293548095758631E-2</v>
      </c>
    </row>
    <row r="58" spans="1:16">
      <c r="A58" s="21"/>
      <c r="B58" s="332" t="s">
        <v>53</v>
      </c>
      <c r="C58" s="333"/>
      <c r="D58" s="233">
        <v>2317043</v>
      </c>
      <c r="E58" s="233">
        <v>2603457</v>
      </c>
      <c r="F58" s="235">
        <f t="shared" si="6"/>
        <v>-286414</v>
      </c>
      <c r="G58" s="66">
        <f t="shared" si="2"/>
        <v>-0.11001295585062476</v>
      </c>
      <c r="H58" s="25"/>
      <c r="I58" s="25"/>
      <c r="J58" s="212">
        <v>2698748</v>
      </c>
      <c r="K58" s="212">
        <v>3702397</v>
      </c>
      <c r="L58" s="212">
        <v>2603457</v>
      </c>
      <c r="M58" s="217">
        <f t="shared" si="5"/>
        <v>-381705</v>
      </c>
      <c r="O58" s="217">
        <f t="shared" si="4"/>
        <v>-1385354</v>
      </c>
      <c r="P58" s="293">
        <f t="shared" si="7"/>
        <v>-0.37417759359679686</v>
      </c>
    </row>
    <row r="59" spans="1:16">
      <c r="A59" s="21"/>
      <c r="B59" s="24" t="s">
        <v>54</v>
      </c>
      <c r="C59" s="22"/>
      <c r="D59" s="233">
        <v>126367</v>
      </c>
      <c r="E59" s="233">
        <v>25252</v>
      </c>
      <c r="F59" s="235">
        <f t="shared" si="6"/>
        <v>101115</v>
      </c>
      <c r="G59" s="66">
        <f t="shared" si="2"/>
        <v>4.0042372881355934</v>
      </c>
      <c r="H59" s="25"/>
      <c r="I59" s="25"/>
      <c r="J59" s="212">
        <v>126453</v>
      </c>
      <c r="K59" s="212">
        <v>100000</v>
      </c>
      <c r="L59" s="212">
        <v>25252</v>
      </c>
      <c r="M59" s="217">
        <f t="shared" si="5"/>
        <v>-86</v>
      </c>
      <c r="O59" s="217">
        <f t="shared" si="4"/>
        <v>26367</v>
      </c>
      <c r="P59" s="293">
        <f t="shared" si="7"/>
        <v>0.26367000000000002</v>
      </c>
    </row>
    <row r="60" spans="1:16">
      <c r="A60" s="21"/>
      <c r="B60" s="24" t="s">
        <v>55</v>
      </c>
      <c r="C60" s="22"/>
      <c r="D60" s="233">
        <v>0</v>
      </c>
      <c r="E60" s="233">
        <v>0</v>
      </c>
      <c r="F60" s="235">
        <f t="shared" si="6"/>
        <v>0</v>
      </c>
      <c r="G60" s="66">
        <v>0</v>
      </c>
      <c r="H60" s="25"/>
      <c r="I60" s="25"/>
      <c r="J60" s="212">
        <v>0</v>
      </c>
      <c r="K60" s="212">
        <v>0</v>
      </c>
      <c r="L60" s="212">
        <v>0</v>
      </c>
      <c r="M60" s="217">
        <f t="shared" si="5"/>
        <v>0</v>
      </c>
      <c r="O60" s="217">
        <f t="shared" si="4"/>
        <v>0</v>
      </c>
      <c r="P60" s="293" t="e">
        <f t="shared" si="7"/>
        <v>#DIV/0!</v>
      </c>
    </row>
    <row r="61" spans="1:16" s="1" customFormat="1">
      <c r="A61" s="16">
        <v>3</v>
      </c>
      <c r="B61" s="18" t="s">
        <v>56</v>
      </c>
      <c r="C61" s="30"/>
      <c r="D61" s="241">
        <v>9234837</v>
      </c>
      <c r="E61" s="241">
        <v>8138749</v>
      </c>
      <c r="F61" s="237">
        <f t="shared" si="6"/>
        <v>1096088</v>
      </c>
      <c r="G61" s="67">
        <f t="shared" si="2"/>
        <v>0.13467524308711326</v>
      </c>
      <c r="H61" s="26"/>
      <c r="I61" s="26"/>
      <c r="J61" s="81">
        <v>9457097</v>
      </c>
      <c r="K61" s="81">
        <v>9862363</v>
      </c>
      <c r="L61" s="81">
        <v>8138749</v>
      </c>
      <c r="M61" s="217">
        <f t="shared" si="5"/>
        <v>-222260</v>
      </c>
      <c r="O61" s="217">
        <f t="shared" si="4"/>
        <v>-627526</v>
      </c>
      <c r="P61" s="293">
        <f t="shared" si="7"/>
        <v>-6.3628361681678111E-2</v>
      </c>
    </row>
    <row r="62" spans="1:16">
      <c r="A62" s="21"/>
      <c r="B62" s="24" t="s">
        <v>57</v>
      </c>
      <c r="C62" s="22"/>
      <c r="D62" s="233">
        <v>8447547</v>
      </c>
      <c r="E62" s="233">
        <v>7492124</v>
      </c>
      <c r="F62" s="235">
        <f t="shared" si="6"/>
        <v>955423</v>
      </c>
      <c r="G62" s="66">
        <f t="shared" si="2"/>
        <v>0.12752365016916431</v>
      </c>
      <c r="H62" s="25"/>
      <c r="I62" s="25"/>
      <c r="J62" s="212">
        <v>8716364</v>
      </c>
      <c r="K62" s="212">
        <v>9046443</v>
      </c>
      <c r="L62" s="212">
        <v>7492124</v>
      </c>
      <c r="M62" s="217">
        <f t="shared" si="5"/>
        <v>-268817</v>
      </c>
      <c r="O62" s="217">
        <f t="shared" si="4"/>
        <v>-598896</v>
      </c>
      <c r="P62" s="293">
        <f t="shared" si="7"/>
        <v>-6.6202373684330962E-2</v>
      </c>
    </row>
    <row r="63" spans="1:16">
      <c r="A63" s="21"/>
      <c r="B63" s="332" t="s">
        <v>58</v>
      </c>
      <c r="C63" s="333"/>
      <c r="D63" s="233">
        <v>732627</v>
      </c>
      <c r="E63" s="233">
        <v>620532</v>
      </c>
      <c r="F63" s="235">
        <f t="shared" si="6"/>
        <v>112095</v>
      </c>
      <c r="G63" s="66">
        <f t="shared" si="2"/>
        <v>0.18064338341938851</v>
      </c>
      <c r="H63" s="25"/>
      <c r="I63" s="25"/>
      <c r="J63" s="212">
        <v>696489</v>
      </c>
      <c r="K63" s="212">
        <v>665920</v>
      </c>
      <c r="L63" s="212">
        <v>620532</v>
      </c>
      <c r="M63" s="217">
        <f t="shared" si="5"/>
        <v>36138</v>
      </c>
      <c r="O63" s="217">
        <f t="shared" si="4"/>
        <v>66707</v>
      </c>
      <c r="P63" s="293">
        <f t="shared" si="7"/>
        <v>0.10017269341662662</v>
      </c>
    </row>
    <row r="64" spans="1:16">
      <c r="A64" s="21"/>
      <c r="B64" s="24" t="s">
        <v>59</v>
      </c>
      <c r="C64" s="22"/>
      <c r="D64" s="233">
        <v>54663</v>
      </c>
      <c r="E64" s="233">
        <v>26093</v>
      </c>
      <c r="F64" s="235">
        <f t="shared" si="6"/>
        <v>28570</v>
      </c>
      <c r="G64" s="66">
        <f t="shared" si="2"/>
        <v>1.0949296746253785</v>
      </c>
      <c r="H64" s="25"/>
      <c r="I64" s="25"/>
      <c r="J64" s="212">
        <v>44244</v>
      </c>
      <c r="K64" s="212">
        <v>150000</v>
      </c>
      <c r="L64" s="212">
        <v>26093</v>
      </c>
      <c r="M64" s="217">
        <f t="shared" si="5"/>
        <v>10419</v>
      </c>
      <c r="O64" s="217">
        <f t="shared" si="4"/>
        <v>-95337</v>
      </c>
      <c r="P64" s="293">
        <f t="shared" si="7"/>
        <v>-0.63558000000000003</v>
      </c>
    </row>
    <row r="65" spans="1:16" s="1" customFormat="1">
      <c r="A65" s="16">
        <v>4</v>
      </c>
      <c r="B65" s="31" t="s">
        <v>60</v>
      </c>
      <c r="C65" s="30"/>
      <c r="D65" s="241">
        <v>4053186</v>
      </c>
      <c r="E65" s="241">
        <v>3803334</v>
      </c>
      <c r="F65" s="237">
        <f t="shared" si="6"/>
        <v>249852</v>
      </c>
      <c r="G65" s="67">
        <f t="shared" si="2"/>
        <v>6.5692889449099137E-2</v>
      </c>
      <c r="H65" s="26"/>
      <c r="I65" s="26"/>
      <c r="J65" s="81">
        <v>4052349</v>
      </c>
      <c r="K65" s="81">
        <v>4147745</v>
      </c>
      <c r="L65" s="81">
        <v>3803334</v>
      </c>
      <c r="M65" s="217">
        <f t="shared" si="5"/>
        <v>837</v>
      </c>
      <c r="O65" s="217">
        <f t="shared" si="4"/>
        <v>-94559</v>
      </c>
      <c r="P65" s="293">
        <f t="shared" si="7"/>
        <v>-2.279768886467225E-2</v>
      </c>
    </row>
    <row r="66" spans="1:16" s="1" customFormat="1" ht="14.25" customHeight="1">
      <c r="A66" s="16">
        <v>5</v>
      </c>
      <c r="B66" s="18" t="s">
        <v>61</v>
      </c>
      <c r="C66" s="18"/>
      <c r="D66" s="241">
        <v>786329</v>
      </c>
      <c r="E66" s="241">
        <v>673724</v>
      </c>
      <c r="F66" s="237">
        <f t="shared" si="6"/>
        <v>112605</v>
      </c>
      <c r="G66" s="67">
        <f t="shared" si="2"/>
        <v>0.16713817527652272</v>
      </c>
      <c r="H66" s="26"/>
      <c r="I66" s="26"/>
      <c r="J66" s="81">
        <v>838793</v>
      </c>
      <c r="K66" s="81">
        <v>915866</v>
      </c>
      <c r="L66" s="81">
        <v>673724</v>
      </c>
      <c r="M66" s="217">
        <f t="shared" si="5"/>
        <v>-52464</v>
      </c>
      <c r="O66" s="217">
        <f t="shared" si="4"/>
        <v>-129537</v>
      </c>
      <c r="P66" s="293">
        <f t="shared" si="7"/>
        <v>-0.14143662937591306</v>
      </c>
    </row>
    <row r="67" spans="1:16" s="1" customFormat="1" ht="12.6" customHeight="1">
      <c r="A67" s="16">
        <v>6</v>
      </c>
      <c r="B67" s="18" t="s">
        <v>62</v>
      </c>
      <c r="C67" s="30"/>
      <c r="D67" s="241">
        <v>37313267</v>
      </c>
      <c r="E67" s="241">
        <v>36705705</v>
      </c>
      <c r="F67" s="237">
        <f t="shared" si="6"/>
        <v>607562</v>
      </c>
      <c r="G67" s="67">
        <f t="shared" si="2"/>
        <v>1.6552249847809761E-2</v>
      </c>
      <c r="H67" s="26"/>
      <c r="I67" s="26"/>
      <c r="J67" s="81">
        <v>36738801</v>
      </c>
      <c r="K67" s="81">
        <v>36381717</v>
      </c>
      <c r="L67" s="81">
        <v>36705705</v>
      </c>
      <c r="M67" s="217">
        <f t="shared" si="5"/>
        <v>574466</v>
      </c>
      <c r="O67" s="217">
        <f t="shared" si="4"/>
        <v>931550</v>
      </c>
      <c r="P67" s="293">
        <f t="shared" si="7"/>
        <v>2.5604893798717637E-2</v>
      </c>
    </row>
    <row r="68" spans="1:16">
      <c r="A68" s="16"/>
      <c r="B68" s="22" t="s">
        <v>63</v>
      </c>
      <c r="C68" s="27"/>
      <c r="D68" s="233">
        <v>12771176</v>
      </c>
      <c r="E68" s="233">
        <v>12142044</v>
      </c>
      <c r="F68" s="235">
        <f t="shared" si="6"/>
        <v>629132</v>
      </c>
      <c r="G68" s="66">
        <f t="shared" si="2"/>
        <v>5.1814340320295332E-2</v>
      </c>
      <c r="H68" s="25"/>
      <c r="I68" s="25"/>
      <c r="J68" s="212">
        <v>12481450</v>
      </c>
      <c r="K68" s="212">
        <v>12264416</v>
      </c>
      <c r="L68" s="212">
        <v>12142044</v>
      </c>
      <c r="M68" s="217">
        <f t="shared" si="5"/>
        <v>289726</v>
      </c>
      <c r="O68" s="217">
        <f t="shared" si="4"/>
        <v>506760</v>
      </c>
      <c r="P68" s="293">
        <f t="shared" si="7"/>
        <v>4.1319537758667028E-2</v>
      </c>
    </row>
    <row r="69" spans="1:16">
      <c r="A69" s="16"/>
      <c r="B69" s="22" t="s">
        <v>64</v>
      </c>
      <c r="C69" s="27"/>
      <c r="D69" s="233">
        <v>3486646</v>
      </c>
      <c r="E69" s="233">
        <v>3241796</v>
      </c>
      <c r="F69" s="235">
        <f t="shared" si="6"/>
        <v>244850</v>
      </c>
      <c r="G69" s="66">
        <f t="shared" si="2"/>
        <v>7.5529120277771949E-2</v>
      </c>
      <c r="H69" s="25"/>
      <c r="I69" s="25"/>
      <c r="J69" s="212">
        <v>3355834</v>
      </c>
      <c r="K69" s="212">
        <v>3280431</v>
      </c>
      <c r="L69" s="212">
        <v>3241796</v>
      </c>
      <c r="M69" s="217">
        <f t="shared" si="5"/>
        <v>130812</v>
      </c>
      <c r="O69" s="217">
        <f t="shared" si="4"/>
        <v>206215</v>
      </c>
      <c r="P69" s="293">
        <f t="shared" si="7"/>
        <v>6.2862166587256366E-2</v>
      </c>
    </row>
    <row r="70" spans="1:16">
      <c r="A70" s="16"/>
      <c r="B70" s="22" t="s">
        <v>65</v>
      </c>
      <c r="C70" s="27"/>
      <c r="D70" s="233">
        <v>13547686</v>
      </c>
      <c r="E70" s="233">
        <v>13574940</v>
      </c>
      <c r="F70" s="235">
        <f t="shared" si="6"/>
        <v>-27254</v>
      </c>
      <c r="G70" s="66">
        <f t="shared" si="2"/>
        <v>-2.0076700154844146E-3</v>
      </c>
      <c r="H70" s="25"/>
      <c r="I70" s="25"/>
      <c r="J70" s="212">
        <v>13459076</v>
      </c>
      <c r="K70" s="212">
        <v>13483492</v>
      </c>
      <c r="L70" s="212">
        <v>13574940</v>
      </c>
      <c r="M70" s="217">
        <f t="shared" si="5"/>
        <v>88610</v>
      </c>
      <c r="O70" s="217">
        <f t="shared" si="4"/>
        <v>64194</v>
      </c>
      <c r="P70" s="293">
        <f t="shared" si="7"/>
        <v>4.760932850332837E-3</v>
      </c>
    </row>
    <row r="71" spans="1:16">
      <c r="A71" s="21"/>
      <c r="B71" s="22" t="s">
        <v>66</v>
      </c>
      <c r="C71" s="27"/>
      <c r="D71" s="233">
        <v>890888</v>
      </c>
      <c r="E71" s="233">
        <v>912185</v>
      </c>
      <c r="F71" s="235">
        <f t="shared" si="6"/>
        <v>-21297</v>
      </c>
      <c r="G71" s="66">
        <f t="shared" si="2"/>
        <v>-2.3347237676567802E-2</v>
      </c>
      <c r="H71" s="25"/>
      <c r="I71" s="25"/>
      <c r="J71" s="212">
        <v>885622</v>
      </c>
      <c r="K71" s="212">
        <v>717502</v>
      </c>
      <c r="L71" s="212">
        <v>912185</v>
      </c>
      <c r="M71" s="217">
        <f t="shared" si="5"/>
        <v>5266</v>
      </c>
      <c r="O71" s="217">
        <f t="shared" si="4"/>
        <v>173386</v>
      </c>
      <c r="P71" s="293">
        <f t="shared" si="7"/>
        <v>0.24165228807724579</v>
      </c>
    </row>
    <row r="72" spans="1:16">
      <c r="A72" s="21"/>
      <c r="B72" s="22" t="s">
        <v>67</v>
      </c>
      <c r="C72" s="27"/>
      <c r="D72" s="233">
        <v>6616871</v>
      </c>
      <c r="E72" s="233">
        <v>6834740</v>
      </c>
      <c r="F72" s="235">
        <f t="shared" si="6"/>
        <v>-217869</v>
      </c>
      <c r="G72" s="66">
        <f t="shared" si="2"/>
        <v>-3.1876706356057438E-2</v>
      </c>
      <c r="H72" s="25"/>
      <c r="I72" s="25"/>
      <c r="J72" s="212">
        <v>6556819</v>
      </c>
      <c r="K72" s="212">
        <v>6635876</v>
      </c>
      <c r="L72" s="212">
        <v>6834740</v>
      </c>
      <c r="M72" s="217">
        <f t="shared" si="5"/>
        <v>60052</v>
      </c>
      <c r="O72" s="217">
        <f t="shared" si="4"/>
        <v>-19005</v>
      </c>
      <c r="P72" s="293">
        <f t="shared" si="7"/>
        <v>-2.8639775667899763E-3</v>
      </c>
    </row>
    <row r="73" spans="1:16" s="1" customFormat="1">
      <c r="A73" s="16">
        <v>7</v>
      </c>
      <c r="B73" s="31" t="s">
        <v>68</v>
      </c>
      <c r="C73" s="18"/>
      <c r="D73" s="241">
        <v>990465</v>
      </c>
      <c r="E73" s="241">
        <v>888259</v>
      </c>
      <c r="F73" s="237">
        <f t="shared" si="6"/>
        <v>102206</v>
      </c>
      <c r="G73" s="67">
        <f t="shared" si="2"/>
        <v>0.11506328672155305</v>
      </c>
      <c r="H73" s="26"/>
      <c r="I73" s="26"/>
      <c r="J73" s="81">
        <v>973837</v>
      </c>
      <c r="K73" s="81">
        <v>1142944</v>
      </c>
      <c r="L73" s="81">
        <v>888259</v>
      </c>
      <c r="M73" s="217">
        <f t="shared" si="5"/>
        <v>16628</v>
      </c>
      <c r="O73" s="217">
        <f t="shared" si="4"/>
        <v>-152479</v>
      </c>
      <c r="P73" s="293">
        <f t="shared" si="7"/>
        <v>-0.13340898591707032</v>
      </c>
    </row>
    <row r="74" spans="1:16" s="1" customFormat="1">
      <c r="A74" s="16">
        <v>8</v>
      </c>
      <c r="B74" s="31" t="s">
        <v>69</v>
      </c>
      <c r="C74" s="18"/>
      <c r="D74" s="241">
        <v>4430163</v>
      </c>
      <c r="E74" s="241">
        <v>4523797</v>
      </c>
      <c r="F74" s="237">
        <f t="shared" si="6"/>
        <v>-93634</v>
      </c>
      <c r="G74" s="67">
        <f t="shared" si="2"/>
        <v>-2.0698099406317304E-2</v>
      </c>
      <c r="H74" s="26"/>
      <c r="I74" s="26"/>
      <c r="J74" s="81">
        <v>4427947</v>
      </c>
      <c r="K74" s="81">
        <v>4577956</v>
      </c>
      <c r="L74" s="81">
        <v>4523797</v>
      </c>
      <c r="M74" s="217">
        <f t="shared" si="5"/>
        <v>2216</v>
      </c>
      <c r="O74" s="217">
        <f t="shared" si="4"/>
        <v>-147793</v>
      </c>
      <c r="P74" s="293">
        <f t="shared" si="7"/>
        <v>-3.2283621773560076E-2</v>
      </c>
    </row>
    <row r="75" spans="1:16">
      <c r="A75" s="16"/>
      <c r="B75" s="22" t="s">
        <v>70</v>
      </c>
      <c r="C75" s="27"/>
      <c r="D75" s="233">
        <v>41580</v>
      </c>
      <c r="E75" s="233">
        <v>40420</v>
      </c>
      <c r="F75" s="235">
        <f t="shared" si="6"/>
        <v>1160</v>
      </c>
      <c r="G75" s="66">
        <f t="shared" si="2"/>
        <v>2.8698664027709056E-2</v>
      </c>
      <c r="H75" s="25"/>
      <c r="I75" s="25"/>
      <c r="J75" s="212">
        <v>41580</v>
      </c>
      <c r="K75" s="212">
        <v>37411</v>
      </c>
      <c r="L75" s="212">
        <v>40420</v>
      </c>
      <c r="M75" s="217">
        <f t="shared" si="5"/>
        <v>0</v>
      </c>
      <c r="O75" s="217">
        <f t="shared" si="4"/>
        <v>4169</v>
      </c>
      <c r="P75" s="293">
        <f t="shared" si="7"/>
        <v>0.11143781240811526</v>
      </c>
    </row>
    <row r="76" spans="1:16">
      <c r="A76" s="16"/>
      <c r="B76" s="22" t="s">
        <v>71</v>
      </c>
      <c r="C76" s="27"/>
      <c r="D76" s="233">
        <v>2403847</v>
      </c>
      <c r="E76" s="233">
        <v>2398708</v>
      </c>
      <c r="F76" s="235">
        <f t="shared" si="6"/>
        <v>5139</v>
      </c>
      <c r="G76" s="66">
        <f t="shared" ref="G76:G122" si="8">+F76/E76</f>
        <v>2.1424033271244354E-3</v>
      </c>
      <c r="H76" s="25"/>
      <c r="I76" s="25"/>
      <c r="J76" s="212">
        <v>2400941</v>
      </c>
      <c r="K76" s="212">
        <v>2373148</v>
      </c>
      <c r="L76" s="212">
        <v>2398708</v>
      </c>
      <c r="M76" s="217">
        <f t="shared" si="5"/>
        <v>2906</v>
      </c>
      <c r="O76" s="217">
        <f t="shared" ref="O76:O122" si="9">D76-K76</f>
        <v>30699</v>
      </c>
      <c r="P76" s="293">
        <f t="shared" si="7"/>
        <v>1.2935982079499466E-2</v>
      </c>
    </row>
    <row r="77" spans="1:16">
      <c r="A77" s="21"/>
      <c r="B77" s="22" t="s">
        <v>72</v>
      </c>
      <c r="C77" s="27"/>
      <c r="D77" s="233">
        <v>1984736</v>
      </c>
      <c r="E77" s="233">
        <v>2084669</v>
      </c>
      <c r="F77" s="235">
        <f t="shared" si="6"/>
        <v>-99933</v>
      </c>
      <c r="G77" s="66">
        <f t="shared" si="8"/>
        <v>-4.7937106562240817E-2</v>
      </c>
      <c r="H77" s="25"/>
      <c r="I77" s="25"/>
      <c r="J77" s="212">
        <v>1985426</v>
      </c>
      <c r="K77" s="212">
        <v>2167397</v>
      </c>
      <c r="L77" s="212">
        <v>2084669</v>
      </c>
      <c r="M77" s="217">
        <f t="shared" si="5"/>
        <v>-690</v>
      </c>
      <c r="O77" s="217">
        <f t="shared" si="9"/>
        <v>-182661</v>
      </c>
      <c r="P77" s="293">
        <f t="shared" si="7"/>
        <v>-8.4276669202734897E-2</v>
      </c>
    </row>
    <row r="78" spans="1:16" s="1" customFormat="1">
      <c r="A78" s="16">
        <v>9</v>
      </c>
      <c r="B78" s="31" t="s">
        <v>73</v>
      </c>
      <c r="C78" s="18"/>
      <c r="D78" s="241">
        <v>381657</v>
      </c>
      <c r="E78" s="241">
        <v>778066</v>
      </c>
      <c r="F78" s="237">
        <f t="shared" si="6"/>
        <v>-396409</v>
      </c>
      <c r="G78" s="218">
        <f t="shared" si="8"/>
        <v>-0.50947991558556727</v>
      </c>
      <c r="H78" s="26"/>
      <c r="I78" s="26"/>
      <c r="J78" s="81">
        <v>704209</v>
      </c>
      <c r="K78" s="81">
        <v>0</v>
      </c>
      <c r="L78" s="81">
        <v>778066</v>
      </c>
      <c r="M78" s="217">
        <f t="shared" si="5"/>
        <v>-322552</v>
      </c>
      <c r="O78" s="217">
        <f t="shared" si="9"/>
        <v>381657</v>
      </c>
      <c r="P78" s="293" t="e">
        <f t="shared" si="7"/>
        <v>#DIV/0!</v>
      </c>
    </row>
    <row r="79" spans="1:16" s="1" customFormat="1">
      <c r="A79" s="16">
        <v>10</v>
      </c>
      <c r="B79" s="18" t="s">
        <v>74</v>
      </c>
      <c r="C79" s="30"/>
      <c r="D79" s="241">
        <v>329461</v>
      </c>
      <c r="E79" s="241">
        <v>259285</v>
      </c>
      <c r="F79" s="237">
        <f t="shared" si="6"/>
        <v>70176</v>
      </c>
      <c r="G79" s="67">
        <f t="shared" si="8"/>
        <v>0.27065198526717704</v>
      </c>
      <c r="H79" s="26"/>
      <c r="I79" s="26"/>
      <c r="J79" s="81">
        <v>0</v>
      </c>
      <c r="K79" s="81">
        <v>0</v>
      </c>
      <c r="L79" s="81">
        <v>259285</v>
      </c>
      <c r="M79" s="217">
        <f t="shared" si="5"/>
        <v>329461</v>
      </c>
      <c r="O79" s="217">
        <f t="shared" si="9"/>
        <v>329461</v>
      </c>
      <c r="P79" s="293" t="e">
        <f t="shared" si="7"/>
        <v>#DIV/0!</v>
      </c>
    </row>
    <row r="80" spans="1:16">
      <c r="A80" s="16"/>
      <c r="B80" s="22" t="s">
        <v>75</v>
      </c>
      <c r="C80" s="27"/>
      <c r="D80" s="233">
        <v>283288</v>
      </c>
      <c r="E80" s="233">
        <v>262373</v>
      </c>
      <c r="F80" s="235">
        <f t="shared" si="6"/>
        <v>20915</v>
      </c>
      <c r="G80" s="66">
        <f t="shared" si="8"/>
        <v>7.9714757234928893E-2</v>
      </c>
      <c r="H80" s="25"/>
      <c r="I80" s="25"/>
      <c r="J80" s="212">
        <v>0</v>
      </c>
      <c r="K80" s="212">
        <v>0</v>
      </c>
      <c r="L80" s="212">
        <v>262373</v>
      </c>
      <c r="M80" s="217">
        <f t="shared" si="5"/>
        <v>283288</v>
      </c>
      <c r="O80" s="217">
        <f t="shared" si="9"/>
        <v>283288</v>
      </c>
      <c r="P80" s="293" t="e">
        <f t="shared" si="7"/>
        <v>#DIV/0!</v>
      </c>
    </row>
    <row r="81" spans="1:16">
      <c r="A81" s="16"/>
      <c r="B81" s="22" t="s">
        <v>76</v>
      </c>
      <c r="C81" s="27"/>
      <c r="D81" s="233">
        <v>46173</v>
      </c>
      <c r="E81" s="233">
        <v>-3088</v>
      </c>
      <c r="F81" s="235">
        <f t="shared" si="6"/>
        <v>49261</v>
      </c>
      <c r="G81" s="66">
        <f t="shared" si="8"/>
        <v>-15.952396373056995</v>
      </c>
      <c r="H81" s="25"/>
      <c r="I81" s="25"/>
      <c r="J81" s="212">
        <v>0</v>
      </c>
      <c r="K81" s="212">
        <v>0</v>
      </c>
      <c r="L81" s="212">
        <v>-3088</v>
      </c>
      <c r="M81" s="217">
        <f t="shared" si="5"/>
        <v>46173</v>
      </c>
      <c r="O81" s="217">
        <f t="shared" si="9"/>
        <v>46173</v>
      </c>
      <c r="P81" s="293" t="e">
        <f t="shared" si="7"/>
        <v>#DIV/0!</v>
      </c>
    </row>
    <row r="82" spans="1:16" s="1" customFormat="1">
      <c r="A82" s="16">
        <v>11</v>
      </c>
      <c r="B82" s="18" t="s">
        <v>77</v>
      </c>
      <c r="C82" s="30"/>
      <c r="D82" s="241">
        <v>14806127</v>
      </c>
      <c r="E82" s="241">
        <v>14037895</v>
      </c>
      <c r="F82" s="237">
        <f t="shared" si="6"/>
        <v>768232</v>
      </c>
      <c r="G82" s="67">
        <f t="shared" si="8"/>
        <v>5.472558385712388E-2</v>
      </c>
      <c r="H82" s="26"/>
      <c r="I82" s="26"/>
      <c r="J82" s="81">
        <v>13459303</v>
      </c>
      <c r="K82" s="81">
        <v>1867325</v>
      </c>
      <c r="L82" s="81">
        <v>14037895</v>
      </c>
      <c r="M82" s="217">
        <f t="shared" si="5"/>
        <v>1346824</v>
      </c>
      <c r="O82" s="217">
        <f t="shared" si="9"/>
        <v>12938802</v>
      </c>
      <c r="P82" s="293">
        <f t="shared" si="7"/>
        <v>6.9290573413840653</v>
      </c>
    </row>
    <row r="83" spans="1:16">
      <c r="A83" s="16"/>
      <c r="B83" s="22" t="s">
        <v>78</v>
      </c>
      <c r="C83" s="19"/>
      <c r="D83" s="233">
        <v>0</v>
      </c>
      <c r="E83" s="233">
        <v>165600</v>
      </c>
      <c r="F83" s="235">
        <f t="shared" si="6"/>
        <v>-165600</v>
      </c>
      <c r="G83" s="66">
        <f t="shared" si="8"/>
        <v>-1</v>
      </c>
      <c r="H83" s="25"/>
      <c r="I83" s="25"/>
      <c r="J83" s="212">
        <v>0</v>
      </c>
      <c r="K83" s="212">
        <v>0</v>
      </c>
      <c r="L83" s="212">
        <v>165600</v>
      </c>
      <c r="M83" s="217">
        <f t="shared" si="5"/>
        <v>0</v>
      </c>
      <c r="O83" s="217">
        <f t="shared" si="9"/>
        <v>0</v>
      </c>
      <c r="P83" s="293" t="e">
        <f t="shared" si="7"/>
        <v>#DIV/0!</v>
      </c>
    </row>
    <row r="84" spans="1:16">
      <c r="A84" s="16"/>
      <c r="B84" s="22" t="s">
        <v>79</v>
      </c>
      <c r="C84" s="19"/>
      <c r="D84" s="233">
        <v>0</v>
      </c>
      <c r="E84" s="233">
        <v>0</v>
      </c>
      <c r="F84" s="235">
        <f t="shared" si="6"/>
        <v>0</v>
      </c>
      <c r="G84" s="66">
        <v>0</v>
      </c>
      <c r="H84" s="25"/>
      <c r="I84" s="25"/>
      <c r="J84" s="212">
        <v>0</v>
      </c>
      <c r="K84" s="212">
        <v>0</v>
      </c>
      <c r="L84" s="212">
        <v>0</v>
      </c>
      <c r="M84" s="217">
        <f t="shared" si="5"/>
        <v>0</v>
      </c>
      <c r="O84" s="217">
        <f t="shared" si="9"/>
        <v>0</v>
      </c>
      <c r="P84" s="293" t="e">
        <f t="shared" si="7"/>
        <v>#DIV/0!</v>
      </c>
    </row>
    <row r="85" spans="1:16">
      <c r="A85" s="16"/>
      <c r="B85" s="22" t="s">
        <v>80</v>
      </c>
      <c r="C85" s="19"/>
      <c r="D85" s="233">
        <v>13447323</v>
      </c>
      <c r="E85" s="233">
        <v>13508104</v>
      </c>
      <c r="F85" s="235">
        <f t="shared" si="6"/>
        <v>-60781</v>
      </c>
      <c r="G85" s="66">
        <f t="shared" si="8"/>
        <v>-4.4995952059593263E-3</v>
      </c>
      <c r="H85" s="25"/>
      <c r="I85" s="25"/>
      <c r="J85" s="212">
        <v>12229572</v>
      </c>
      <c r="K85" s="212">
        <v>830000</v>
      </c>
      <c r="L85" s="212">
        <v>13508104</v>
      </c>
      <c r="M85" s="217">
        <f t="shared" si="5"/>
        <v>1217751</v>
      </c>
      <c r="O85" s="217">
        <f t="shared" si="9"/>
        <v>12617323</v>
      </c>
      <c r="P85" s="293">
        <f t="shared" si="7"/>
        <v>15.201593975903615</v>
      </c>
    </row>
    <row r="86" spans="1:16" ht="51">
      <c r="A86" s="16"/>
      <c r="B86" s="22" t="s">
        <v>81</v>
      </c>
      <c r="C86" s="19"/>
      <c r="D86" s="233">
        <v>1358804</v>
      </c>
      <c r="E86" s="233">
        <v>364191</v>
      </c>
      <c r="F86" s="235">
        <f t="shared" si="6"/>
        <v>994613</v>
      </c>
      <c r="G86" s="66">
        <f t="shared" si="8"/>
        <v>2.7310202613463814</v>
      </c>
      <c r="H86" s="25"/>
      <c r="I86" s="25"/>
      <c r="J86" s="115">
        <v>1229731</v>
      </c>
      <c r="K86" s="115">
        <v>1037325</v>
      </c>
      <c r="L86" s="115">
        <v>364191</v>
      </c>
      <c r="M86" s="217">
        <f t="shared" si="5"/>
        <v>129073</v>
      </c>
      <c r="N86" s="54" t="s">
        <v>295</v>
      </c>
      <c r="O86" s="217">
        <f t="shared" si="9"/>
        <v>321479</v>
      </c>
      <c r="P86" s="293">
        <f t="shared" si="7"/>
        <v>0.30991155134601017</v>
      </c>
    </row>
    <row r="87" spans="1:16" s="1" customFormat="1">
      <c r="A87" s="328" t="s">
        <v>82</v>
      </c>
      <c r="B87" s="329"/>
      <c r="C87" s="329"/>
      <c r="D87" s="238">
        <v>127078397</v>
      </c>
      <c r="E87" s="238">
        <v>125621167</v>
      </c>
      <c r="F87" s="239">
        <f t="shared" si="6"/>
        <v>1457230</v>
      </c>
      <c r="G87" s="57">
        <f t="shared" si="8"/>
        <v>1.1600194734697856E-2</v>
      </c>
      <c r="H87" s="26"/>
      <c r="I87" s="26"/>
      <c r="J87" s="83">
        <v>125867592</v>
      </c>
      <c r="K87" s="83">
        <v>116303112</v>
      </c>
      <c r="L87" s="83">
        <v>125621167</v>
      </c>
      <c r="M87" s="217">
        <f t="shared" si="5"/>
        <v>1210805</v>
      </c>
      <c r="O87" s="217">
        <f t="shared" si="9"/>
        <v>10775285</v>
      </c>
      <c r="P87" s="293">
        <f>O87/K87</f>
        <v>9.2648294742104578E-2</v>
      </c>
    </row>
    <row r="88" spans="1:16" s="1" customFormat="1" ht="13.5" thickBot="1">
      <c r="A88" s="32"/>
      <c r="B88" s="33"/>
      <c r="C88" s="34"/>
      <c r="D88" s="242"/>
      <c r="E88" s="242"/>
      <c r="F88" s="243"/>
      <c r="G88" s="68"/>
      <c r="H88" s="23"/>
      <c r="I88" s="23"/>
      <c r="J88" s="214"/>
      <c r="K88" s="214"/>
      <c r="L88" s="214"/>
      <c r="M88" s="217">
        <f t="shared" si="5"/>
        <v>0</v>
      </c>
      <c r="O88" s="217">
        <f t="shared" si="9"/>
        <v>0</v>
      </c>
      <c r="P88" s="292"/>
    </row>
    <row r="89" spans="1:16" s="1" customFormat="1" ht="13.5" thickBot="1">
      <c r="A89" s="330" t="s">
        <v>83</v>
      </c>
      <c r="B89" s="331"/>
      <c r="C89" s="331"/>
      <c r="D89" s="244">
        <v>-393359</v>
      </c>
      <c r="E89" s="244">
        <v>7525581</v>
      </c>
      <c r="F89" s="245">
        <f t="shared" si="6"/>
        <v>-7918940</v>
      </c>
      <c r="G89" s="58">
        <f t="shared" si="8"/>
        <v>-1.0522695855642241</v>
      </c>
      <c r="H89" s="26"/>
      <c r="I89" s="26"/>
      <c r="J89" s="84">
        <v>-139004</v>
      </c>
      <c r="K89" s="84">
        <v>3092132</v>
      </c>
      <c r="L89" s="84">
        <v>7525581</v>
      </c>
      <c r="M89" s="217">
        <f t="shared" si="5"/>
        <v>-254355</v>
      </c>
      <c r="O89" s="217">
        <f t="shared" si="9"/>
        <v>-3485491</v>
      </c>
    </row>
    <row r="90" spans="1:16">
      <c r="A90" s="35"/>
      <c r="B90" s="36"/>
      <c r="C90" s="37"/>
      <c r="D90" s="240"/>
      <c r="E90" s="240"/>
      <c r="F90" s="235"/>
      <c r="G90" s="66"/>
      <c r="H90" s="23"/>
      <c r="I90" s="23"/>
      <c r="J90" s="119"/>
      <c r="K90" s="119"/>
      <c r="L90" s="119"/>
      <c r="M90" s="217">
        <f t="shared" si="5"/>
        <v>0</v>
      </c>
      <c r="O90" s="217">
        <f t="shared" si="9"/>
        <v>0</v>
      </c>
    </row>
    <row r="91" spans="1:16" s="1" customFormat="1">
      <c r="A91" s="16" t="s">
        <v>84</v>
      </c>
      <c r="B91" s="18" t="s">
        <v>85</v>
      </c>
      <c r="C91" s="30"/>
      <c r="D91" s="241"/>
      <c r="E91" s="241"/>
      <c r="F91" s="237"/>
      <c r="G91" s="67"/>
      <c r="H91" s="23"/>
      <c r="I91" s="23"/>
      <c r="J91" s="81"/>
      <c r="K91" s="81"/>
      <c r="L91" s="81"/>
      <c r="M91" s="217">
        <f t="shared" si="5"/>
        <v>0</v>
      </c>
      <c r="O91" s="217">
        <f t="shared" si="9"/>
        <v>0</v>
      </c>
    </row>
    <row r="92" spans="1:16" s="1" customFormat="1">
      <c r="A92" s="38"/>
      <c r="B92" s="17" t="s">
        <v>86</v>
      </c>
      <c r="C92" s="39" t="s">
        <v>87</v>
      </c>
      <c r="D92" s="236">
        <v>8</v>
      </c>
      <c r="E92" s="236">
        <v>161</v>
      </c>
      <c r="F92" s="237">
        <f t="shared" si="6"/>
        <v>-153</v>
      </c>
      <c r="G92" s="67">
        <f t="shared" si="8"/>
        <v>-0.9503105590062112</v>
      </c>
      <c r="H92" s="26"/>
      <c r="I92" s="26"/>
      <c r="J92" s="107">
        <v>8</v>
      </c>
      <c r="K92" s="107">
        <v>0</v>
      </c>
      <c r="L92" s="107">
        <v>161</v>
      </c>
      <c r="M92" s="217">
        <f t="shared" si="5"/>
        <v>0</v>
      </c>
      <c r="O92" s="217">
        <f t="shared" si="9"/>
        <v>8</v>
      </c>
    </row>
    <row r="93" spans="1:16" s="1" customFormat="1">
      <c r="A93" s="38"/>
      <c r="B93" s="17" t="s">
        <v>88</v>
      </c>
      <c r="C93" s="39" t="s">
        <v>89</v>
      </c>
      <c r="D93" s="236">
        <v>248211</v>
      </c>
      <c r="E93" s="236">
        <v>253433</v>
      </c>
      <c r="F93" s="237">
        <f t="shared" si="6"/>
        <v>-5222</v>
      </c>
      <c r="G93" s="67">
        <f t="shared" si="8"/>
        <v>-2.0605051433712263E-2</v>
      </c>
      <c r="H93" s="26"/>
      <c r="I93" s="26"/>
      <c r="J93" s="107">
        <v>248211</v>
      </c>
      <c r="K93" s="107">
        <v>237389</v>
      </c>
      <c r="L93" s="107">
        <v>253433</v>
      </c>
      <c r="M93" s="217">
        <f t="shared" si="5"/>
        <v>0</v>
      </c>
      <c r="O93" s="217">
        <f t="shared" si="9"/>
        <v>10822</v>
      </c>
    </row>
    <row r="94" spans="1:16" s="1" customFormat="1">
      <c r="A94" s="328" t="s">
        <v>90</v>
      </c>
      <c r="B94" s="329"/>
      <c r="C94" s="329" t="s">
        <v>91</v>
      </c>
      <c r="D94" s="238">
        <v>-248203</v>
      </c>
      <c r="E94" s="238">
        <v>-253272</v>
      </c>
      <c r="F94" s="239">
        <f t="shared" si="6"/>
        <v>5069</v>
      </c>
      <c r="G94" s="57">
        <f t="shared" si="8"/>
        <v>-2.0014056034618907E-2</v>
      </c>
      <c r="H94" s="26"/>
      <c r="I94" s="26"/>
      <c r="J94" s="83">
        <v>-248203</v>
      </c>
      <c r="K94" s="83">
        <v>-237389</v>
      </c>
      <c r="L94" s="83">
        <v>-253272</v>
      </c>
      <c r="M94" s="217">
        <f t="shared" si="5"/>
        <v>0</v>
      </c>
      <c r="O94" s="217">
        <f t="shared" si="9"/>
        <v>-10814</v>
      </c>
    </row>
    <row r="95" spans="1:16" s="1" customFormat="1">
      <c r="A95" s="38"/>
      <c r="B95" s="40"/>
      <c r="C95" s="18"/>
      <c r="D95" s="241"/>
      <c r="E95" s="241"/>
      <c r="F95" s="237"/>
      <c r="G95" s="67"/>
      <c r="H95" s="23"/>
      <c r="I95" s="23"/>
      <c r="J95" s="81"/>
      <c r="K95" s="81"/>
      <c r="L95" s="81"/>
      <c r="M95" s="217">
        <f t="shared" si="5"/>
        <v>0</v>
      </c>
      <c r="O95" s="217">
        <f t="shared" si="9"/>
        <v>0</v>
      </c>
    </row>
    <row r="96" spans="1:16" s="1" customFormat="1">
      <c r="A96" s="16" t="s">
        <v>92</v>
      </c>
      <c r="B96" s="18" t="s">
        <v>93</v>
      </c>
      <c r="C96" s="18"/>
      <c r="D96" s="241"/>
      <c r="E96" s="241"/>
      <c r="F96" s="237"/>
      <c r="G96" s="67"/>
      <c r="H96" s="23"/>
      <c r="I96" s="23"/>
      <c r="J96" s="81"/>
      <c r="K96" s="81"/>
      <c r="L96" s="81"/>
      <c r="M96" s="217">
        <f t="shared" si="5"/>
        <v>0</v>
      </c>
      <c r="O96" s="217">
        <f t="shared" si="9"/>
        <v>0</v>
      </c>
    </row>
    <row r="97" spans="1:15" s="1" customFormat="1">
      <c r="A97" s="38"/>
      <c r="B97" s="17" t="s">
        <v>86</v>
      </c>
      <c r="C97" s="18" t="s">
        <v>94</v>
      </c>
      <c r="D97" s="236">
        <v>0</v>
      </c>
      <c r="E97" s="236">
        <v>0</v>
      </c>
      <c r="F97" s="237">
        <f t="shared" si="6"/>
        <v>0</v>
      </c>
      <c r="G97" s="67">
        <v>0</v>
      </c>
      <c r="H97" s="23"/>
      <c r="I97" s="23"/>
      <c r="J97" s="107">
        <v>0</v>
      </c>
      <c r="K97" s="107">
        <v>0</v>
      </c>
      <c r="L97" s="107">
        <v>0</v>
      </c>
      <c r="M97" s="217">
        <f t="shared" si="5"/>
        <v>0</v>
      </c>
      <c r="O97" s="217">
        <f t="shared" si="9"/>
        <v>0</v>
      </c>
    </row>
    <row r="98" spans="1:15" s="1" customFormat="1">
      <c r="A98" s="38"/>
      <c r="B98" s="17" t="s">
        <v>88</v>
      </c>
      <c r="C98" s="18" t="s">
        <v>95</v>
      </c>
      <c r="D98" s="236">
        <v>6000</v>
      </c>
      <c r="E98" s="236">
        <v>0</v>
      </c>
      <c r="F98" s="237">
        <f t="shared" si="6"/>
        <v>6000</v>
      </c>
      <c r="G98" s="67">
        <v>0</v>
      </c>
      <c r="H98" s="23"/>
      <c r="I98" s="23"/>
      <c r="J98" s="107">
        <v>0</v>
      </c>
      <c r="K98" s="107">
        <v>0</v>
      </c>
      <c r="L98" s="107">
        <v>0</v>
      </c>
      <c r="M98" s="217">
        <f t="shared" si="5"/>
        <v>6000</v>
      </c>
      <c r="O98" s="217">
        <f t="shared" si="9"/>
        <v>6000</v>
      </c>
    </row>
    <row r="99" spans="1:15" s="1" customFormat="1">
      <c r="A99" s="328" t="s">
        <v>96</v>
      </c>
      <c r="B99" s="329"/>
      <c r="C99" s="329" t="s">
        <v>91</v>
      </c>
      <c r="D99" s="238">
        <v>-6000</v>
      </c>
      <c r="E99" s="238">
        <v>0</v>
      </c>
      <c r="F99" s="239">
        <f t="shared" si="6"/>
        <v>-6000</v>
      </c>
      <c r="G99" s="57">
        <v>0</v>
      </c>
      <c r="H99" s="26"/>
      <c r="I99" s="26"/>
      <c r="J99" s="83">
        <v>0</v>
      </c>
      <c r="K99" s="83">
        <v>0</v>
      </c>
      <c r="L99" s="83">
        <v>0</v>
      </c>
      <c r="M99" s="217">
        <f t="shared" si="5"/>
        <v>-6000</v>
      </c>
      <c r="O99" s="217">
        <f t="shared" si="9"/>
        <v>-6000</v>
      </c>
    </row>
    <row r="100" spans="1:15" s="1" customFormat="1">
      <c r="A100" s="38"/>
      <c r="B100" s="40"/>
      <c r="C100" s="18"/>
      <c r="D100" s="246"/>
      <c r="E100" s="246"/>
      <c r="F100" s="247"/>
      <c r="G100" s="69"/>
      <c r="H100" s="23"/>
      <c r="I100" s="23"/>
      <c r="J100" s="144"/>
      <c r="K100" s="144"/>
      <c r="L100" s="144"/>
      <c r="M100" s="217">
        <f t="shared" si="5"/>
        <v>0</v>
      </c>
      <c r="O100" s="217">
        <f t="shared" si="9"/>
        <v>0</v>
      </c>
    </row>
    <row r="101" spans="1:15" s="1" customFormat="1">
      <c r="A101" s="41" t="s">
        <v>97</v>
      </c>
      <c r="B101" s="18" t="s">
        <v>98</v>
      </c>
      <c r="C101" s="30"/>
      <c r="D101" s="246"/>
      <c r="E101" s="246"/>
      <c r="F101" s="247"/>
      <c r="G101" s="69"/>
      <c r="H101" s="23"/>
      <c r="I101" s="23"/>
      <c r="J101" s="81"/>
      <c r="K101" s="81"/>
      <c r="L101" s="81"/>
      <c r="M101" s="217">
        <f t="shared" si="5"/>
        <v>0</v>
      </c>
      <c r="O101" s="217">
        <f t="shared" si="9"/>
        <v>0</v>
      </c>
    </row>
    <row r="102" spans="1:15" s="1" customFormat="1">
      <c r="A102" s="41"/>
      <c r="B102" s="42">
        <v>1</v>
      </c>
      <c r="C102" s="39" t="s">
        <v>99</v>
      </c>
      <c r="D102" s="246">
        <v>4130389</v>
      </c>
      <c r="E102" s="246">
        <v>4801557</v>
      </c>
      <c r="F102" s="247">
        <f t="shared" si="6"/>
        <v>-671168</v>
      </c>
      <c r="G102" s="69">
        <f t="shared" si="8"/>
        <v>-0.13978132509933758</v>
      </c>
      <c r="H102" s="26"/>
      <c r="I102" s="26"/>
      <c r="J102" s="81">
        <v>3922356</v>
      </c>
      <c r="K102" s="81">
        <v>0</v>
      </c>
      <c r="L102" s="81">
        <v>4801554</v>
      </c>
      <c r="M102" s="217">
        <f t="shared" si="5"/>
        <v>208033</v>
      </c>
      <c r="O102" s="217">
        <f t="shared" si="9"/>
        <v>4130389</v>
      </c>
    </row>
    <row r="103" spans="1:15">
      <c r="A103" s="41"/>
      <c r="B103" s="42"/>
      <c r="C103" s="22" t="s">
        <v>100</v>
      </c>
      <c r="D103" s="233">
        <v>0</v>
      </c>
      <c r="E103" s="233">
        <v>0</v>
      </c>
      <c r="F103" s="229">
        <f t="shared" si="6"/>
        <v>0</v>
      </c>
      <c r="G103" s="70">
        <v>0</v>
      </c>
      <c r="H103" s="25"/>
      <c r="I103" s="25"/>
      <c r="J103" s="212">
        <v>0</v>
      </c>
      <c r="K103" s="212">
        <v>0</v>
      </c>
      <c r="L103" s="212">
        <v>0</v>
      </c>
      <c r="M103" s="217">
        <f t="shared" ref="M103" si="10">D103-J103</f>
        <v>0</v>
      </c>
      <c r="O103" s="217">
        <f t="shared" si="9"/>
        <v>0</v>
      </c>
    </row>
    <row r="104" spans="1:15">
      <c r="A104" s="41"/>
      <c r="B104" s="42"/>
      <c r="C104" s="22" t="s">
        <v>101</v>
      </c>
      <c r="D104" s="233">
        <v>4130389</v>
      </c>
      <c r="E104" s="233">
        <v>4801557</v>
      </c>
      <c r="F104" s="229">
        <f t="shared" si="6"/>
        <v>-671168</v>
      </c>
      <c r="G104" s="70">
        <f t="shared" si="8"/>
        <v>-0.13978132509933758</v>
      </c>
      <c r="H104" s="25"/>
      <c r="I104" s="25"/>
      <c r="J104" s="212">
        <v>3922356</v>
      </c>
      <c r="K104" s="212">
        <v>0</v>
      </c>
      <c r="L104" s="212">
        <v>4801554</v>
      </c>
      <c r="M104" s="217">
        <f t="shared" si="5"/>
        <v>208033</v>
      </c>
      <c r="O104" s="217">
        <f t="shared" si="9"/>
        <v>4130389</v>
      </c>
    </row>
    <row r="105" spans="1:15">
      <c r="A105" s="41"/>
      <c r="B105" s="42">
        <v>2</v>
      </c>
      <c r="C105" s="18" t="s">
        <v>102</v>
      </c>
      <c r="D105" s="246">
        <v>575688</v>
      </c>
      <c r="E105" s="246">
        <v>182991</v>
      </c>
      <c r="F105" s="247">
        <f t="shared" ref="F105:F122" si="11">+D105-E105</f>
        <v>392697</v>
      </c>
      <c r="G105" s="69">
        <f t="shared" si="8"/>
        <v>2.1459907864321197</v>
      </c>
      <c r="H105" s="26"/>
      <c r="I105" s="26"/>
      <c r="J105" s="81">
        <v>382438</v>
      </c>
      <c r="K105" s="81">
        <v>0</v>
      </c>
      <c r="L105" s="81">
        <v>182991</v>
      </c>
      <c r="M105" s="217">
        <f t="shared" ref="M105:M122" si="12">D105-J105</f>
        <v>193250</v>
      </c>
      <c r="O105" s="217">
        <f t="shared" si="9"/>
        <v>575688</v>
      </c>
    </row>
    <row r="106" spans="1:15">
      <c r="A106" s="41"/>
      <c r="B106" s="42"/>
      <c r="C106" s="22" t="s">
        <v>103</v>
      </c>
      <c r="D106" s="233">
        <v>80</v>
      </c>
      <c r="E106" s="233">
        <v>3323</v>
      </c>
      <c r="F106" s="248">
        <f t="shared" si="11"/>
        <v>-3243</v>
      </c>
      <c r="G106" s="71">
        <v>1</v>
      </c>
      <c r="H106" s="25"/>
      <c r="I106" s="25"/>
      <c r="J106" s="212">
        <v>80</v>
      </c>
      <c r="K106" s="212">
        <v>0</v>
      </c>
      <c r="L106" s="212">
        <v>3323</v>
      </c>
      <c r="M106" s="217">
        <f t="shared" si="12"/>
        <v>0</v>
      </c>
      <c r="O106" s="217">
        <f t="shared" si="9"/>
        <v>80</v>
      </c>
    </row>
    <row r="107" spans="1:15">
      <c r="A107" s="41"/>
      <c r="B107" s="42"/>
      <c r="C107" s="22" t="s">
        <v>104</v>
      </c>
      <c r="D107" s="233">
        <v>575608</v>
      </c>
      <c r="E107" s="233">
        <v>179668</v>
      </c>
      <c r="F107" s="248">
        <f t="shared" si="11"/>
        <v>395940</v>
      </c>
      <c r="G107" s="71">
        <f>+F107/E107</f>
        <v>2.2037313266691898</v>
      </c>
      <c r="H107" s="25"/>
      <c r="I107" s="25"/>
      <c r="J107" s="215">
        <v>382358</v>
      </c>
      <c r="K107" s="215">
        <v>0</v>
      </c>
      <c r="L107" s="215">
        <v>179668</v>
      </c>
      <c r="M107" s="217">
        <f t="shared" si="12"/>
        <v>193250</v>
      </c>
      <c r="O107" s="217">
        <f t="shared" si="9"/>
        <v>575608</v>
      </c>
    </row>
    <row r="108" spans="1:15" s="1" customFormat="1">
      <c r="A108" s="328" t="s">
        <v>105</v>
      </c>
      <c r="B108" s="329"/>
      <c r="C108" s="329" t="s">
        <v>106</v>
      </c>
      <c r="D108" s="249">
        <v>3554701</v>
      </c>
      <c r="E108" s="249">
        <v>4618566</v>
      </c>
      <c r="F108" s="250">
        <f t="shared" si="11"/>
        <v>-1063865</v>
      </c>
      <c r="G108" s="59">
        <f t="shared" si="8"/>
        <v>-0.23034530631369129</v>
      </c>
      <c r="H108" s="26"/>
      <c r="I108" s="26"/>
      <c r="J108" s="83">
        <v>3539918</v>
      </c>
      <c r="K108" s="83">
        <v>0</v>
      </c>
      <c r="L108" s="83">
        <v>4618563</v>
      </c>
      <c r="M108" s="217">
        <f t="shared" si="12"/>
        <v>14783</v>
      </c>
      <c r="O108" s="217">
        <f t="shared" si="9"/>
        <v>3554701</v>
      </c>
    </row>
    <row r="109" spans="1:15" s="1" customFormat="1" ht="13.5" thickBot="1">
      <c r="A109" s="43"/>
      <c r="B109" s="44"/>
      <c r="C109" s="45"/>
      <c r="D109" s="251"/>
      <c r="E109" s="251"/>
      <c r="F109" s="252"/>
      <c r="G109" s="72"/>
      <c r="H109" s="23"/>
      <c r="I109" s="23"/>
      <c r="J109" s="216"/>
      <c r="K109" s="216"/>
      <c r="L109" s="216"/>
      <c r="M109" s="217">
        <f t="shared" si="12"/>
        <v>0</v>
      </c>
      <c r="O109" s="217">
        <f t="shared" si="9"/>
        <v>0</v>
      </c>
    </row>
    <row r="110" spans="1:15" s="1" customFormat="1" ht="13.5" thickBot="1">
      <c r="A110" s="330" t="s">
        <v>107</v>
      </c>
      <c r="B110" s="331"/>
      <c r="C110" s="331"/>
      <c r="D110" s="253">
        <v>2907139</v>
      </c>
      <c r="E110" s="253">
        <v>11890875</v>
      </c>
      <c r="F110" s="254">
        <f t="shared" si="11"/>
        <v>-8983736</v>
      </c>
      <c r="G110" s="60">
        <f t="shared" si="8"/>
        <v>-0.7555151324019469</v>
      </c>
      <c r="H110" s="26"/>
      <c r="I110" s="26"/>
      <c r="J110" s="84">
        <v>3152711</v>
      </c>
      <c r="K110" s="84">
        <v>2854743</v>
      </c>
      <c r="L110" s="84">
        <v>11890872</v>
      </c>
      <c r="M110" s="217">
        <f t="shared" si="12"/>
        <v>-245572</v>
      </c>
      <c r="O110" s="217">
        <f t="shared" si="9"/>
        <v>52396</v>
      </c>
    </row>
    <row r="111" spans="1:15">
      <c r="A111" s="21"/>
      <c r="B111" s="28"/>
      <c r="C111" s="46"/>
      <c r="D111" s="255"/>
      <c r="E111" s="255"/>
      <c r="F111" s="248"/>
      <c r="G111" s="71"/>
      <c r="H111" s="23"/>
      <c r="I111" s="23"/>
      <c r="J111" s="85"/>
      <c r="K111" s="85"/>
      <c r="L111" s="85"/>
      <c r="M111" s="217"/>
      <c r="O111" s="217"/>
    </row>
    <row r="112" spans="1:15" s="1" customFormat="1">
      <c r="A112" s="41" t="s">
        <v>108</v>
      </c>
      <c r="B112" s="18" t="s">
        <v>109</v>
      </c>
      <c r="C112" s="30"/>
      <c r="D112" s="246"/>
      <c r="E112" s="246"/>
      <c r="F112" s="247"/>
      <c r="G112" s="69"/>
      <c r="H112" s="23"/>
      <c r="I112" s="23"/>
      <c r="J112" s="81"/>
      <c r="K112" s="81"/>
      <c r="L112" s="81"/>
      <c r="M112" s="217"/>
      <c r="O112" s="217"/>
    </row>
    <row r="113" spans="1:15" s="1" customFormat="1">
      <c r="A113" s="41"/>
      <c r="B113" s="42" t="s">
        <v>86</v>
      </c>
      <c r="C113" s="39" t="s">
        <v>110</v>
      </c>
      <c r="D113" s="246">
        <v>2676876</v>
      </c>
      <c r="E113" s="246">
        <v>2649600</v>
      </c>
      <c r="F113" s="247">
        <f t="shared" si="11"/>
        <v>27276</v>
      </c>
      <c r="G113" s="69">
        <f t="shared" si="8"/>
        <v>1.0294384057971015E-2</v>
      </c>
      <c r="H113" s="26"/>
      <c r="I113" s="26"/>
      <c r="J113" s="81">
        <v>2786309</v>
      </c>
      <c r="K113" s="81">
        <v>2794743</v>
      </c>
      <c r="L113" s="81">
        <v>2649600</v>
      </c>
      <c r="M113" s="217">
        <f t="shared" si="12"/>
        <v>-109433</v>
      </c>
      <c r="O113" s="217">
        <f t="shared" si="9"/>
        <v>-117867</v>
      </c>
    </row>
    <row r="114" spans="1:15">
      <c r="A114" s="21"/>
      <c r="B114" s="24"/>
      <c r="C114" s="22" t="s">
        <v>111</v>
      </c>
      <c r="D114" s="233">
        <v>2391463</v>
      </c>
      <c r="E114" s="233">
        <v>2393645</v>
      </c>
      <c r="F114" s="229">
        <f t="shared" si="11"/>
        <v>-2182</v>
      </c>
      <c r="G114" s="70">
        <f t="shared" si="8"/>
        <v>-9.1158045574845053E-4</v>
      </c>
      <c r="H114" s="25"/>
      <c r="I114" s="25"/>
      <c r="J114" s="212">
        <v>2466960</v>
      </c>
      <c r="K114" s="212">
        <v>2441911</v>
      </c>
      <c r="L114" s="212">
        <v>2393645</v>
      </c>
      <c r="M114" s="217">
        <f t="shared" si="12"/>
        <v>-75497</v>
      </c>
      <c r="O114" s="217">
        <f t="shared" si="9"/>
        <v>-50448</v>
      </c>
    </row>
    <row r="115" spans="1:15">
      <c r="A115" s="21"/>
      <c r="B115" s="24"/>
      <c r="C115" s="22" t="s">
        <v>112</v>
      </c>
      <c r="D115" s="233">
        <v>181617</v>
      </c>
      <c r="E115" s="233">
        <v>171833</v>
      </c>
      <c r="F115" s="229">
        <f t="shared" si="11"/>
        <v>9784</v>
      </c>
      <c r="G115" s="70">
        <f t="shared" si="8"/>
        <v>5.6939004731337985E-2</v>
      </c>
      <c r="H115" s="25"/>
      <c r="I115" s="25"/>
      <c r="J115" s="212">
        <v>233644</v>
      </c>
      <c r="K115" s="212">
        <v>264832</v>
      </c>
      <c r="L115" s="212">
        <v>171833</v>
      </c>
      <c r="M115" s="217">
        <f t="shared" si="12"/>
        <v>-52027</v>
      </c>
      <c r="O115" s="217">
        <f t="shared" si="9"/>
        <v>-83215</v>
      </c>
    </row>
    <row r="116" spans="1:15">
      <c r="A116" s="21"/>
      <c r="B116" s="24"/>
      <c r="C116" s="22" t="s">
        <v>113</v>
      </c>
      <c r="D116" s="233">
        <v>103796</v>
      </c>
      <c r="E116" s="233">
        <v>84122</v>
      </c>
      <c r="F116" s="229">
        <f t="shared" si="11"/>
        <v>19674</v>
      </c>
      <c r="G116" s="70">
        <f t="shared" si="8"/>
        <v>0.23387461068448206</v>
      </c>
      <c r="H116" s="25"/>
      <c r="I116" s="25"/>
      <c r="J116" s="212">
        <v>85705</v>
      </c>
      <c r="K116" s="212">
        <v>88000</v>
      </c>
      <c r="L116" s="212">
        <v>84122</v>
      </c>
      <c r="M116" s="217">
        <f t="shared" si="12"/>
        <v>18091</v>
      </c>
      <c r="O116" s="217">
        <f t="shared" si="9"/>
        <v>15796</v>
      </c>
    </row>
    <row r="117" spans="1:15">
      <c r="A117" s="21"/>
      <c r="B117" s="24"/>
      <c r="C117" s="22" t="s">
        <v>114</v>
      </c>
      <c r="D117" s="233">
        <v>0</v>
      </c>
      <c r="E117" s="233">
        <v>0</v>
      </c>
      <c r="F117" s="229">
        <f t="shared" si="11"/>
        <v>0</v>
      </c>
      <c r="G117" s="70">
        <v>0</v>
      </c>
      <c r="H117" s="25"/>
      <c r="I117" s="25"/>
      <c r="J117" s="212">
        <v>0</v>
      </c>
      <c r="K117" s="212">
        <v>0</v>
      </c>
      <c r="L117" s="212">
        <v>0</v>
      </c>
      <c r="M117" s="217">
        <f t="shared" si="12"/>
        <v>0</v>
      </c>
      <c r="O117" s="217">
        <f t="shared" si="9"/>
        <v>0</v>
      </c>
    </row>
    <row r="118" spans="1:15" s="1" customFormat="1">
      <c r="A118" s="41"/>
      <c r="B118" s="42" t="s">
        <v>88</v>
      </c>
      <c r="C118" s="18" t="s">
        <v>115</v>
      </c>
      <c r="D118" s="241">
        <v>58285</v>
      </c>
      <c r="E118" s="241">
        <v>60934</v>
      </c>
      <c r="F118" s="247">
        <f t="shared" si="11"/>
        <v>-2649</v>
      </c>
      <c r="G118" s="69">
        <f t="shared" si="8"/>
        <v>-4.3473266156825417E-2</v>
      </c>
      <c r="H118" s="26"/>
      <c r="I118" s="26"/>
      <c r="J118" s="81">
        <v>60000</v>
      </c>
      <c r="K118" s="81">
        <v>60000</v>
      </c>
      <c r="L118" s="81">
        <v>60934</v>
      </c>
      <c r="M118" s="217">
        <f t="shared" si="12"/>
        <v>-1715</v>
      </c>
      <c r="O118" s="217">
        <f t="shared" si="9"/>
        <v>-1715</v>
      </c>
    </row>
    <row r="119" spans="1:15" s="1" customFormat="1">
      <c r="A119" s="41"/>
      <c r="B119" s="42" t="s">
        <v>116</v>
      </c>
      <c r="C119" s="47" t="s">
        <v>117</v>
      </c>
      <c r="D119" s="241">
        <v>0</v>
      </c>
      <c r="E119" s="241">
        <v>0</v>
      </c>
      <c r="F119" s="256">
        <f t="shared" si="11"/>
        <v>0</v>
      </c>
      <c r="G119" s="73">
        <v>0</v>
      </c>
      <c r="H119" s="23"/>
      <c r="I119" s="23"/>
      <c r="J119" s="206">
        <v>0</v>
      </c>
      <c r="K119" s="206">
        <v>0</v>
      </c>
      <c r="L119" s="206">
        <v>0</v>
      </c>
      <c r="M119" s="217">
        <f t="shared" si="12"/>
        <v>0</v>
      </c>
      <c r="O119" s="217">
        <f t="shared" si="9"/>
        <v>0</v>
      </c>
    </row>
    <row r="120" spans="1:15" s="1" customFormat="1">
      <c r="A120" s="328" t="s">
        <v>118</v>
      </c>
      <c r="B120" s="329"/>
      <c r="C120" s="329" t="s">
        <v>106</v>
      </c>
      <c r="D120" s="249">
        <v>2735161</v>
      </c>
      <c r="E120" s="249">
        <v>2710534</v>
      </c>
      <c r="F120" s="250">
        <f t="shared" si="11"/>
        <v>24627</v>
      </c>
      <c r="G120" s="59">
        <f t="shared" si="8"/>
        <v>9.0856635629732001E-3</v>
      </c>
      <c r="H120" s="26"/>
      <c r="I120" s="26"/>
      <c r="J120" s="83">
        <v>2846309</v>
      </c>
      <c r="K120" s="83">
        <v>2854743</v>
      </c>
      <c r="L120" s="83">
        <v>2710534</v>
      </c>
      <c r="M120" s="217">
        <f t="shared" si="12"/>
        <v>-111148</v>
      </c>
      <c r="O120" s="217">
        <f t="shared" si="9"/>
        <v>-119582</v>
      </c>
    </row>
    <row r="121" spans="1:15">
      <c r="A121" s="21"/>
      <c r="B121" s="28"/>
      <c r="C121" s="19"/>
      <c r="D121" s="248"/>
      <c r="E121" s="248"/>
      <c r="F121" s="248"/>
      <c r="G121" s="71"/>
      <c r="H121" s="23"/>
      <c r="I121" s="23"/>
      <c r="J121" s="324"/>
      <c r="K121" s="324"/>
      <c r="L121" s="324"/>
      <c r="M121" s="217">
        <f t="shared" si="12"/>
        <v>0</v>
      </c>
      <c r="O121" s="217">
        <f t="shared" si="9"/>
        <v>0</v>
      </c>
    </row>
    <row r="122" spans="1:15" ht="13.5" thickBot="1">
      <c r="A122" s="48" t="s">
        <v>119</v>
      </c>
      <c r="B122" s="49"/>
      <c r="C122" s="50"/>
      <c r="D122" s="257">
        <v>171978</v>
      </c>
      <c r="E122" s="257">
        <v>9180341</v>
      </c>
      <c r="F122" s="257">
        <f t="shared" si="11"/>
        <v>-9008363</v>
      </c>
      <c r="G122" s="74">
        <f t="shared" si="8"/>
        <v>-0.98126670893815382</v>
      </c>
      <c r="H122" s="26"/>
      <c r="I122" s="26"/>
      <c r="J122" s="86">
        <f>J110-J120</f>
        <v>306402</v>
      </c>
      <c r="K122" s="86">
        <f>K110-K120</f>
        <v>0</v>
      </c>
      <c r="L122" s="257">
        <f>L110-L120</f>
        <v>9180338</v>
      </c>
      <c r="M122" s="217">
        <f t="shared" si="12"/>
        <v>-134424</v>
      </c>
      <c r="O122" s="217">
        <f t="shared" si="9"/>
        <v>171978</v>
      </c>
    </row>
    <row r="124" spans="1:15">
      <c r="A124" s="51"/>
      <c r="B124" s="51"/>
      <c r="C124" s="51"/>
      <c r="D124" s="258"/>
      <c r="E124" s="258"/>
      <c r="F124" s="258"/>
      <c r="G124" s="52"/>
      <c r="H124" s="52"/>
      <c r="I124" s="52"/>
    </row>
    <row r="127" spans="1:15">
      <c r="C127" s="54"/>
      <c r="D127" s="259"/>
      <c r="E127" s="258"/>
      <c r="G127" s="55"/>
      <c r="H127" s="55"/>
      <c r="I127" s="55"/>
    </row>
    <row r="132" spans="7:9">
      <c r="G132" s="2"/>
      <c r="H132" s="2"/>
      <c r="I132" s="2"/>
    </row>
  </sheetData>
  <mergeCells count="21">
    <mergeCell ref="O6:O7"/>
    <mergeCell ref="A4:C4"/>
    <mergeCell ref="F4:G4"/>
    <mergeCell ref="A6:C7"/>
    <mergeCell ref="D6:D7"/>
    <mergeCell ref="E6:E7"/>
    <mergeCell ref="F6:G6"/>
    <mergeCell ref="M6:M7"/>
    <mergeCell ref="J6:J7"/>
    <mergeCell ref="K6:K7"/>
    <mergeCell ref="L6:L7"/>
    <mergeCell ref="A99:C99"/>
    <mergeCell ref="A108:C108"/>
    <mergeCell ref="A110:C110"/>
    <mergeCell ref="A120:C120"/>
    <mergeCell ref="A37:C37"/>
    <mergeCell ref="B58:C58"/>
    <mergeCell ref="B63:C63"/>
    <mergeCell ref="A87:C87"/>
    <mergeCell ref="A89:C89"/>
    <mergeCell ref="A94:C94"/>
  </mergeCells>
  <printOptions horizontalCentered="1"/>
  <pageMargins left="0.39370078740157483" right="0.39370078740157483" top="0.74803149606299213" bottom="0.92" header="0.31496062992125984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Schema SP</vt:lpstr>
      <vt:lpstr>Oneri sociali personale</vt:lpstr>
      <vt:lpstr>Schema CE</vt:lpstr>
      <vt:lpstr>Foglio1</vt:lpstr>
      <vt:lpstr>'Schema CE'!Area_stampa</vt:lpstr>
      <vt:lpstr>'Schema SP'!Area_stampa</vt:lpstr>
      <vt:lpstr>'Schema CE'!Titoli_stampa</vt:lpstr>
      <vt:lpstr>'Schema SP'!Titoli_stampa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2022-05-28T13:48:39Z</cp:lastPrinted>
  <dcterms:created xsi:type="dcterms:W3CDTF">2019-07-05T08:06:15Z</dcterms:created>
  <dcterms:modified xsi:type="dcterms:W3CDTF">2022-06-03T08:16:44Z</dcterms:modified>
</cp:coreProperties>
</file>